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 tabRatio="881" activeTab="1"/>
  </bookViews>
  <sheets>
    <sheet name="Summary of Changes" sheetId="23" r:id="rId1"/>
    <sheet name="New Main Menu Design" sheetId="16" r:id="rId2"/>
    <sheet name="Menu Preferences Redesign" sheetId="19" r:id="rId3"/>
    <sheet name="New 1-all shows Replace-2-4-5-8" sheetId="10" r:id="rId4"/>
    <sheet name="New 1-non Grant" sheetId="17" r:id="rId5"/>
    <sheet name="New 1-Grant" sheetId="9" r:id="rId6"/>
    <sheet name="Menu for New Combined 6 &amp; 7" sheetId="28" r:id="rId7"/>
    <sheet name="New Combined 6 &amp; 7" sheetId="27" r:id="rId8"/>
    <sheet name="Menu for New Report 9" sheetId="11" r:id="rId9"/>
    <sheet name="New Report 9 Layout-detail" sheetId="13" r:id="rId10"/>
    <sheet name="New Rpt 11&amp;12 Combined" sheetId="37" r:id="rId11"/>
    <sheet name="Menu for Enhanced Rpt 18" sheetId="41" r:id="rId12"/>
    <sheet name="New Enhanced Report 18" sheetId="42" r:id="rId13"/>
  </sheets>
  <calcPr calcId="152511"/>
</workbook>
</file>

<file path=xl/calcChain.xml><?xml version="1.0" encoding="utf-8"?>
<calcChain xmlns="http://schemas.openxmlformats.org/spreadsheetml/2006/main">
  <c r="C153" i="37" l="1"/>
  <c r="D149" i="37"/>
  <c r="D148" i="37"/>
  <c r="D147" i="37"/>
  <c r="D132" i="37" l="1"/>
  <c r="D150" i="37" s="1"/>
  <c r="D153" i="37" s="1"/>
  <c r="F19" i="37" l="1"/>
  <c r="I19" i="37"/>
  <c r="F20" i="37"/>
  <c r="I20" i="37"/>
  <c r="F21" i="37"/>
  <c r="I21" i="37"/>
  <c r="F22" i="37"/>
  <c r="I22" i="37"/>
  <c r="F23" i="37"/>
  <c r="I23" i="37"/>
  <c r="F24" i="37"/>
  <c r="I24" i="37"/>
  <c r="F25" i="37"/>
  <c r="I25" i="37"/>
  <c r="F26" i="37"/>
  <c r="I26" i="37"/>
  <c r="F27" i="37"/>
  <c r="I27" i="37"/>
  <c r="F28" i="37"/>
  <c r="I28" i="37"/>
  <c r="F29" i="37"/>
  <c r="I29" i="37"/>
  <c r="F30" i="37"/>
  <c r="I30" i="37"/>
  <c r="F31" i="37"/>
  <c r="I31" i="37"/>
  <c r="E32" i="37"/>
  <c r="E147" i="37" s="1"/>
  <c r="G32" i="37"/>
  <c r="H32" i="37"/>
  <c r="E34" i="37"/>
  <c r="F34" i="37" s="1"/>
  <c r="G34" i="37"/>
  <c r="H34" i="37" s="1"/>
  <c r="I34" i="37" s="1"/>
  <c r="F35" i="37"/>
  <c r="H35" i="37"/>
  <c r="I35" i="37" s="1"/>
  <c r="F36" i="37"/>
  <c r="H36" i="37"/>
  <c r="I36" i="37" s="1"/>
  <c r="F37" i="37"/>
  <c r="H37" i="37"/>
  <c r="I37" i="37" s="1"/>
  <c r="E38" i="37"/>
  <c r="F38" i="37" s="1"/>
  <c r="G38" i="37"/>
  <c r="H38" i="37" s="1"/>
  <c r="I38" i="37" s="1"/>
  <c r="F39" i="37"/>
  <c r="H39" i="37"/>
  <c r="I39" i="37" s="1"/>
  <c r="E40" i="37"/>
  <c r="F40" i="37" s="1"/>
  <c r="G40" i="37"/>
  <c r="H40" i="37" s="1"/>
  <c r="I40" i="37" s="1"/>
  <c r="E41" i="37"/>
  <c r="F41" i="37" s="1"/>
  <c r="G41" i="37"/>
  <c r="H41" i="37" s="1"/>
  <c r="I41" i="37" s="1"/>
  <c r="E42" i="37"/>
  <c r="F42" i="37" s="1"/>
  <c r="G42" i="37"/>
  <c r="H42" i="37" s="1"/>
  <c r="I42" i="37" s="1"/>
  <c r="E43" i="37"/>
  <c r="F43" i="37" s="1"/>
  <c r="G43" i="37"/>
  <c r="H43" i="37" s="1"/>
  <c r="I43" i="37" s="1"/>
  <c r="E44" i="37"/>
  <c r="F44" i="37" s="1"/>
  <c r="G44" i="37"/>
  <c r="H44" i="37" s="1"/>
  <c r="I44" i="37" s="1"/>
  <c r="F45" i="37"/>
  <c r="H45" i="37"/>
  <c r="I45" i="37" s="1"/>
  <c r="E46" i="37"/>
  <c r="F46" i="37" s="1"/>
  <c r="G46" i="37"/>
  <c r="H46" i="37" s="1"/>
  <c r="I46" i="37" s="1"/>
  <c r="F47" i="37"/>
  <c r="H47" i="37"/>
  <c r="I47" i="37" s="1"/>
  <c r="E48" i="37"/>
  <c r="F48" i="37" s="1"/>
  <c r="G48" i="37"/>
  <c r="H48" i="37" s="1"/>
  <c r="I48" i="37" s="1"/>
  <c r="F49" i="37"/>
  <c r="H49" i="37"/>
  <c r="I49" i="37" s="1"/>
  <c r="E50" i="37"/>
  <c r="F50" i="37" s="1"/>
  <c r="G50" i="37"/>
  <c r="H50" i="37" s="1"/>
  <c r="I50" i="37" s="1"/>
  <c r="F51" i="37"/>
  <c r="H51" i="37"/>
  <c r="I51" i="37" s="1"/>
  <c r="E52" i="37"/>
  <c r="F52" i="37" s="1"/>
  <c r="G52" i="37"/>
  <c r="H52" i="37" s="1"/>
  <c r="I52" i="37" s="1"/>
  <c r="F53" i="37"/>
  <c r="H53" i="37"/>
  <c r="I53" i="37" s="1"/>
  <c r="E54" i="37"/>
  <c r="F54" i="37" s="1"/>
  <c r="G54" i="37"/>
  <c r="H54" i="37" s="1"/>
  <c r="I54" i="37" s="1"/>
  <c r="E55" i="37"/>
  <c r="F55" i="37" s="1"/>
  <c r="G55" i="37"/>
  <c r="H55" i="37" s="1"/>
  <c r="I55" i="37" s="1"/>
  <c r="F56" i="37"/>
  <c r="H56" i="37"/>
  <c r="I56" i="37" s="1"/>
  <c r="F57" i="37"/>
  <c r="H57" i="37"/>
  <c r="I57" i="37" s="1"/>
  <c r="E58" i="37"/>
  <c r="F58" i="37" s="1"/>
  <c r="G58" i="37"/>
  <c r="H58" i="37" s="1"/>
  <c r="I58" i="37" s="1"/>
  <c r="F59" i="37"/>
  <c r="H59" i="37"/>
  <c r="I59" i="37" s="1"/>
  <c r="E60" i="37"/>
  <c r="F60" i="37" s="1"/>
  <c r="G60" i="37"/>
  <c r="H60" i="37" s="1"/>
  <c r="I60" i="37" s="1"/>
  <c r="F61" i="37"/>
  <c r="H61" i="37"/>
  <c r="I61" i="37" s="1"/>
  <c r="F62" i="37"/>
  <c r="H62" i="37"/>
  <c r="I62" i="37" s="1"/>
  <c r="F63" i="37"/>
  <c r="G63" i="37"/>
  <c r="H63" i="37" s="1"/>
  <c r="I63" i="37" s="1"/>
  <c r="E64" i="37"/>
  <c r="F64" i="37" s="1"/>
  <c r="G64" i="37"/>
  <c r="H64" i="37" s="1"/>
  <c r="I64" i="37" s="1"/>
  <c r="E65" i="37"/>
  <c r="F65" i="37" s="1"/>
  <c r="G65" i="37"/>
  <c r="H65" i="37" s="1"/>
  <c r="I65" i="37" s="1"/>
  <c r="F66" i="37"/>
  <c r="H66" i="37"/>
  <c r="I66" i="37" s="1"/>
  <c r="F67" i="37"/>
  <c r="H67" i="37"/>
  <c r="I67" i="37" s="1"/>
  <c r="E68" i="37"/>
  <c r="F68" i="37" s="1"/>
  <c r="G68" i="37"/>
  <c r="H68" i="37" s="1"/>
  <c r="I68" i="37" s="1"/>
  <c r="E69" i="37"/>
  <c r="F69" i="37" s="1"/>
  <c r="G69" i="37"/>
  <c r="H69" i="37" s="1"/>
  <c r="I69" i="37" s="1"/>
  <c r="E70" i="37"/>
  <c r="F70" i="37" s="1"/>
  <c r="G70" i="37"/>
  <c r="H70" i="37" s="1"/>
  <c r="I70" i="37" s="1"/>
  <c r="F71" i="37"/>
  <c r="H71" i="37"/>
  <c r="I71" i="37" s="1"/>
  <c r="E72" i="37"/>
  <c r="F72" i="37" s="1"/>
  <c r="G72" i="37"/>
  <c r="H72" i="37" s="1"/>
  <c r="I72" i="37" s="1"/>
  <c r="F73" i="37"/>
  <c r="H73" i="37"/>
  <c r="I73" i="37" s="1"/>
  <c r="E76" i="37"/>
  <c r="F76" i="37" s="1"/>
  <c r="G76" i="37"/>
  <c r="H76" i="37" s="1"/>
  <c r="I76" i="37" s="1"/>
  <c r="F77" i="37"/>
  <c r="H77" i="37"/>
  <c r="I77" i="37" s="1"/>
  <c r="F78" i="37"/>
  <c r="H78" i="37"/>
  <c r="I78" i="37" s="1"/>
  <c r="E79" i="37"/>
  <c r="F79" i="37" s="1"/>
  <c r="G79" i="37"/>
  <c r="H79" i="37" s="1"/>
  <c r="I79" i="37" s="1"/>
  <c r="E80" i="37"/>
  <c r="F80" i="37" s="1"/>
  <c r="G80" i="37"/>
  <c r="H80" i="37" s="1"/>
  <c r="I80" i="37" s="1"/>
  <c r="E81" i="37"/>
  <c r="F81" i="37" s="1"/>
  <c r="G81" i="37"/>
  <c r="H81" i="37" s="1"/>
  <c r="I81" i="37" s="1"/>
  <c r="E82" i="37"/>
  <c r="F82" i="37" s="1"/>
  <c r="G82" i="37"/>
  <c r="H82" i="37" s="1"/>
  <c r="I82" i="37" s="1"/>
  <c r="E83" i="37"/>
  <c r="F83" i="37" s="1"/>
  <c r="G83" i="37"/>
  <c r="H83" i="37" s="1"/>
  <c r="I83" i="37" s="1"/>
  <c r="E84" i="37"/>
  <c r="F84" i="37" s="1"/>
  <c r="G84" i="37"/>
  <c r="H84" i="37" s="1"/>
  <c r="I84" i="37" s="1"/>
  <c r="E85" i="37"/>
  <c r="F85" i="37" s="1"/>
  <c r="G85" i="37"/>
  <c r="H85" i="37" s="1"/>
  <c r="I85" i="37" s="1"/>
  <c r="E86" i="37"/>
  <c r="F86" i="37" s="1"/>
  <c r="G86" i="37"/>
  <c r="H86" i="37" s="1"/>
  <c r="I86" i="37" s="1"/>
  <c r="E87" i="37"/>
  <c r="F87" i="37" s="1"/>
  <c r="G87" i="37"/>
  <c r="H87" i="37" s="1"/>
  <c r="I87" i="37" s="1"/>
  <c r="E88" i="37"/>
  <c r="F88" i="37" s="1"/>
  <c r="G88" i="37"/>
  <c r="H88" i="37" s="1"/>
  <c r="I88" i="37" s="1"/>
  <c r="E89" i="37"/>
  <c r="F89" i="37" s="1"/>
  <c r="G89" i="37"/>
  <c r="H89" i="37" s="1"/>
  <c r="I89" i="37" s="1"/>
  <c r="E90" i="37"/>
  <c r="F90" i="37" s="1"/>
  <c r="G90" i="37"/>
  <c r="H90" i="37" s="1"/>
  <c r="I90" i="37" s="1"/>
  <c r="E91" i="37"/>
  <c r="F91" i="37" s="1"/>
  <c r="G91" i="37"/>
  <c r="H91" i="37" s="1"/>
  <c r="I91" i="37" s="1"/>
  <c r="E92" i="37"/>
  <c r="F92" i="37" s="1"/>
  <c r="G92" i="37"/>
  <c r="H92" i="37" s="1"/>
  <c r="I92" i="37" s="1"/>
  <c r="E93" i="37"/>
  <c r="F93" i="37" s="1"/>
  <c r="G93" i="37"/>
  <c r="H93" i="37" s="1"/>
  <c r="I93" i="37" s="1"/>
  <c r="E94" i="37"/>
  <c r="F94" i="37" s="1"/>
  <c r="G94" i="37"/>
  <c r="H94" i="37" s="1"/>
  <c r="I94" i="37" s="1"/>
  <c r="E95" i="37"/>
  <c r="F95" i="37" s="1"/>
  <c r="G95" i="37"/>
  <c r="H95" i="37" s="1"/>
  <c r="I95" i="37" s="1"/>
  <c r="E96" i="37"/>
  <c r="F96" i="37" s="1"/>
  <c r="G96" i="37"/>
  <c r="H96" i="37" s="1"/>
  <c r="I96" i="37" s="1"/>
  <c r="E97" i="37"/>
  <c r="F97" i="37" s="1"/>
  <c r="G97" i="37"/>
  <c r="H97" i="37" s="1"/>
  <c r="I97" i="37" s="1"/>
  <c r="F98" i="37"/>
  <c r="H98" i="37"/>
  <c r="I98" i="37" s="1"/>
  <c r="E99" i="37"/>
  <c r="F99" i="37" s="1"/>
  <c r="G99" i="37"/>
  <c r="H99" i="37" s="1"/>
  <c r="I99" i="37" s="1"/>
  <c r="E100" i="37"/>
  <c r="F100" i="37" s="1"/>
  <c r="G100" i="37"/>
  <c r="H100" i="37" s="1"/>
  <c r="I100" i="37" s="1"/>
  <c r="E101" i="37"/>
  <c r="F101" i="37" s="1"/>
  <c r="G101" i="37"/>
  <c r="H101" i="37" s="1"/>
  <c r="I101" i="37" s="1"/>
  <c r="E102" i="37"/>
  <c r="F102" i="37" s="1"/>
  <c r="G102" i="37"/>
  <c r="H102" i="37" s="1"/>
  <c r="I102" i="37" s="1"/>
  <c r="F103" i="37"/>
  <c r="H103" i="37"/>
  <c r="I103" i="37" s="1"/>
  <c r="E104" i="37"/>
  <c r="F104" i="37" s="1"/>
  <c r="G104" i="37"/>
  <c r="H104" i="37" s="1"/>
  <c r="I104" i="37" s="1"/>
  <c r="E105" i="37"/>
  <c r="F105" i="37" s="1"/>
  <c r="G105" i="37"/>
  <c r="H105" i="37" s="1"/>
  <c r="I105" i="37" s="1"/>
  <c r="E106" i="37"/>
  <c r="F106" i="37" s="1"/>
  <c r="G106" i="37"/>
  <c r="H106" i="37" s="1"/>
  <c r="I106" i="37" s="1"/>
  <c r="E107" i="37"/>
  <c r="F107" i="37" s="1"/>
  <c r="G107" i="37"/>
  <c r="H107" i="37" s="1"/>
  <c r="I107" i="37" s="1"/>
  <c r="E108" i="37"/>
  <c r="F108" i="37" s="1"/>
  <c r="G108" i="37"/>
  <c r="H108" i="37" s="1"/>
  <c r="I108" i="37" s="1"/>
  <c r="E109" i="37"/>
  <c r="F109" i="37" s="1"/>
  <c r="G109" i="37"/>
  <c r="H109" i="37" s="1"/>
  <c r="I109" i="37" s="1"/>
  <c r="E110" i="37"/>
  <c r="F110" i="37" s="1"/>
  <c r="G110" i="37"/>
  <c r="H110" i="37" s="1"/>
  <c r="I110" i="37" s="1"/>
  <c r="E111" i="37"/>
  <c r="F111" i="37" s="1"/>
  <c r="G111" i="37"/>
  <c r="H111" i="37" s="1"/>
  <c r="E112" i="37"/>
  <c r="F112" i="37" s="1"/>
  <c r="G112" i="37"/>
  <c r="H112" i="37" s="1"/>
  <c r="I112" i="37" s="1"/>
  <c r="E113" i="37"/>
  <c r="F113" i="37" s="1"/>
  <c r="G113" i="37"/>
  <c r="H113" i="37" s="1"/>
  <c r="I113" i="37" s="1"/>
  <c r="F114" i="37"/>
  <c r="H114" i="37"/>
  <c r="I114" i="37" s="1"/>
  <c r="E115" i="37"/>
  <c r="F115" i="37" s="1"/>
  <c r="G115" i="37"/>
  <c r="H115" i="37" s="1"/>
  <c r="I115" i="37" s="1"/>
  <c r="E116" i="37"/>
  <c r="F116" i="37" s="1"/>
  <c r="G116" i="37"/>
  <c r="H116" i="37" s="1"/>
  <c r="I116" i="37" s="1"/>
  <c r="E117" i="37"/>
  <c r="F117" i="37" s="1"/>
  <c r="G117" i="37"/>
  <c r="H117" i="37" s="1"/>
  <c r="I117" i="37" s="1"/>
  <c r="E118" i="37"/>
  <c r="F118" i="37" s="1"/>
  <c r="G118" i="37"/>
  <c r="H118" i="37" s="1"/>
  <c r="I118" i="37" s="1"/>
  <c r="E119" i="37"/>
  <c r="F119" i="37" s="1"/>
  <c r="G119" i="37"/>
  <c r="H119" i="37" s="1"/>
  <c r="I119" i="37" s="1"/>
  <c r="E120" i="37"/>
  <c r="F120" i="37" s="1"/>
  <c r="G120" i="37"/>
  <c r="H120" i="37" s="1"/>
  <c r="I120" i="37" s="1"/>
  <c r="E121" i="37"/>
  <c r="F121" i="37" s="1"/>
  <c r="G121" i="37"/>
  <c r="H121" i="37" s="1"/>
  <c r="I121" i="37" s="1"/>
  <c r="E122" i="37"/>
  <c r="G122" i="37"/>
  <c r="H122" i="37" s="1"/>
  <c r="I122" i="37" s="1"/>
  <c r="E123" i="37"/>
  <c r="F123" i="37" s="1"/>
  <c r="G123" i="37"/>
  <c r="H123" i="37" s="1"/>
  <c r="I123" i="37" s="1"/>
  <c r="F124" i="37"/>
  <c r="H124" i="37"/>
  <c r="I124" i="37" s="1"/>
  <c r="F125" i="37"/>
  <c r="H125" i="37"/>
  <c r="I125" i="37" s="1"/>
  <c r="F128" i="37"/>
  <c r="G128" i="37"/>
  <c r="H128" i="37"/>
  <c r="F129" i="37"/>
  <c r="G129" i="37"/>
  <c r="H129" i="37"/>
  <c r="F130" i="37"/>
  <c r="G130" i="37"/>
  <c r="H130" i="37"/>
  <c r="F131" i="37"/>
  <c r="G131" i="37"/>
  <c r="H131" i="37"/>
  <c r="E132" i="37"/>
  <c r="E150" i="37" s="1"/>
  <c r="G150" i="37" s="1"/>
  <c r="H150" i="37" s="1"/>
  <c r="G147" i="37" l="1"/>
  <c r="I131" i="37"/>
  <c r="G132" i="37"/>
  <c r="I128" i="37"/>
  <c r="I129" i="37"/>
  <c r="H132" i="37"/>
  <c r="E74" i="37"/>
  <c r="E148" i="37" s="1"/>
  <c r="G148" i="37" s="1"/>
  <c r="H148" i="37" s="1"/>
  <c r="I130" i="37"/>
  <c r="I32" i="37"/>
  <c r="G126" i="37"/>
  <c r="E126" i="37"/>
  <c r="E149" i="37" s="1"/>
  <c r="G149" i="37" s="1"/>
  <c r="H149" i="37" s="1"/>
  <c r="F132" i="37"/>
  <c r="F122" i="37"/>
  <c r="F126" i="37" s="1"/>
  <c r="G74" i="37"/>
  <c r="I74" i="37"/>
  <c r="F32" i="37"/>
  <c r="I111" i="37"/>
  <c r="I126" i="37" s="1"/>
  <c r="H126" i="37"/>
  <c r="F74" i="37"/>
  <c r="H74" i="37"/>
  <c r="H147" i="37" l="1"/>
  <c r="H153" i="37" s="1"/>
  <c r="G153" i="37"/>
  <c r="E153" i="37"/>
  <c r="I132" i="37"/>
  <c r="G48" i="13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59" i="10"/>
  <c r="F54" i="10"/>
  <c r="F46" i="10"/>
  <c r="F32" i="10"/>
  <c r="F47" i="10"/>
</calcChain>
</file>

<file path=xl/sharedStrings.xml><?xml version="1.0" encoding="utf-8"?>
<sst xmlns="http://schemas.openxmlformats.org/spreadsheetml/2006/main" count="1521" uniqueCount="599">
  <si>
    <t>As of September 30, 2014</t>
  </si>
  <si>
    <t>Project/Project Reference: 558123 / 058123</t>
  </si>
  <si>
    <t>Description:</t>
  </si>
  <si>
    <t>The Virtual Physiological Rat Center for the Study of Physiology and Genomics</t>
  </si>
  <si>
    <t>Short Description:  </t>
  </si>
  <si>
    <t>The Virtual Physiological Rat</t>
  </si>
  <si>
    <t>Fiscal Manager:</t>
  </si>
  <si>
    <t>MARQUITA CROWDER (R)</t>
  </si>
  <si>
    <t>Responsible:</t>
  </si>
  <si>
    <t>OLUFSEN, METTE</t>
  </si>
  <si>
    <t>Project Period:</t>
  </si>
  <si>
    <t>09/01/2013 - 07/31/2014</t>
  </si>
  <si>
    <t>Budget Period:</t>
  </si>
  <si>
    <t>Department:</t>
  </si>
  <si>
    <t>Math Research (170340)</t>
  </si>
  <si>
    <t>Fund:</t>
  </si>
  <si>
    <t>Trust Funds (91000)</t>
  </si>
  <si>
    <t>Sponsor:</t>
  </si>
  <si>
    <t>UNIV OF MICHIGAN</t>
  </si>
  <si>
    <t>Class:</t>
  </si>
  <si>
    <t>C&amp;G Private (503)</t>
  </si>
  <si>
    <t>Program:</t>
  </si>
  <si>
    <t>Organized Research (110)</t>
  </si>
  <si>
    <t>Proposal/Award:</t>
  </si>
  <si>
    <t>2014-1743 / 3003094798</t>
  </si>
  <si>
    <t>Status:</t>
  </si>
  <si>
    <t>Active (A)</t>
  </si>
  <si>
    <t>Equipment Code:</t>
  </si>
  <si>
    <t>No equip invent $5000 tagged (Z)</t>
  </si>
  <si>
    <t>F&amp;A Rate:</t>
  </si>
  <si>
    <t>Account(s)</t>
  </si>
  <si>
    <t>Description</t>
  </si>
  <si>
    <t>Current FTE</t>
  </si>
  <si>
    <t>Current Budget</t>
  </si>
  <si>
    <t>Curr Month Activity</t>
  </si>
  <si>
    <t>FYTD Activity</t>
  </si>
  <si>
    <t>Encumbrances</t>
  </si>
  <si>
    <t>Budget Balance Available</t>
  </si>
  <si>
    <t>Future FTE</t>
  </si>
  <si>
    <t>Future Budget</t>
  </si>
  <si>
    <t> 11100</t>
  </si>
  <si>
    <t> Cash (PTD)</t>
  </si>
  <si>
    <t>-   </t>
  </si>
  <si>
    <t> 10000-19999</t>
  </si>
  <si>
    <t> Total Assets (PTD)</t>
  </si>
  <si>
    <t> 22010</t>
  </si>
  <si>
    <t> Accounts Payable (PTD)</t>
  </si>
  <si>
    <t> 20000-29999</t>
  </si>
  <si>
    <t> Total Liabilities (PTD)</t>
  </si>
  <si>
    <t> 30000-39999</t>
  </si>
  <si>
    <t> Total Fund Equity (PTD)</t>
  </si>
  <si>
    <t>  </t>
  </si>
  <si>
    <t> 40000-49999</t>
  </si>
  <si>
    <t> Total Revenues</t>
  </si>
  <si>
    <t> 51000-51199</t>
  </si>
  <si>
    <t> EPA Non-Teaching Salaries</t>
  </si>
  <si>
    <t> 51200-51299</t>
  </si>
  <si>
    <t> SPA Employee Salaries</t>
  </si>
  <si>
    <t> 51300-51399</t>
  </si>
  <si>
    <t> EPA Teaching Salaries</t>
  </si>
  <si>
    <t> 51400-51499</t>
  </si>
  <si>
    <t> Temporary Wages</t>
  </si>
  <si>
    <t> 51500-51799</t>
  </si>
  <si>
    <t> Other Personnel Expenditures</t>
  </si>
  <si>
    <t> 51800-51899</t>
  </si>
  <si>
    <t> Staff Benefits</t>
  </si>
  <si>
    <t> 51000-51899</t>
  </si>
  <si>
    <t> Total Personnel Expenditures</t>
  </si>
  <si>
    <t> 51900-51999</t>
  </si>
  <si>
    <t> Contracted Services</t>
  </si>
  <si>
    <t> 52000-52999</t>
  </si>
  <si>
    <t> Supplies and Materials</t>
  </si>
  <si>
    <t> 53100-53129 53140-53199</t>
  </si>
  <si>
    <t> Travel - Domestic</t>
  </si>
  <si>
    <t> 53130-53139</t>
  </si>
  <si>
    <t> Travel - Foreign</t>
  </si>
  <si>
    <t> 53000-53099 53200-53999</t>
  </si>
  <si>
    <t> Current Services</t>
  </si>
  <si>
    <t> 54000-54999</t>
  </si>
  <si>
    <t> Fixed Charges</t>
  </si>
  <si>
    <t> 55000-55998</t>
  </si>
  <si>
    <t> Capital Outlays</t>
  </si>
  <si>
    <t> 55999</t>
  </si>
  <si>
    <t> Operating Budget Pool</t>
  </si>
  <si>
    <t> 51900-55999</t>
  </si>
  <si>
    <t> Total Operating Expenditures</t>
  </si>
  <si>
    <t> 56000-56999</t>
  </si>
  <si>
    <t> Student Aid/Subcontracts</t>
  </si>
  <si>
    <t> 57000-57999</t>
  </si>
  <si>
    <t> Debt Service</t>
  </si>
  <si>
    <t> 58000-58999</t>
  </si>
  <si>
    <t> Transfers/Reserves</t>
  </si>
  <si>
    <t> 59000-59999</t>
  </si>
  <si>
    <t> Budget Pool</t>
  </si>
  <si>
    <t> 50000-59999</t>
  </si>
  <si>
    <t> Total Expenditures</t>
  </si>
  <si>
    <t> 40000-59999</t>
  </si>
  <si>
    <t> Total (Net)</t>
  </si>
  <si>
    <t> 11300-11399</t>
  </si>
  <si>
    <t> FYTD Change in Accts Rec</t>
  </si>
  <si>
    <t> 22010, 22012</t>
  </si>
  <si>
    <t> FYTD Change in Accts Pay</t>
  </si>
  <si>
    <t> Total FYTD Change</t>
  </si>
  <si>
    <t>Quarter Ending September 30, 2014</t>
  </si>
  <si>
    <t> P-Card Payable Liability</t>
  </si>
  <si>
    <t> 22012</t>
  </si>
  <si>
    <t>Amount</t>
  </si>
  <si>
    <t> Total</t>
  </si>
  <si>
    <t> Indirect Ovhd Costs</t>
  </si>
  <si>
    <t> 58960</t>
  </si>
  <si>
    <t> Budget Pool BUDGET</t>
  </si>
  <si>
    <t> 58950</t>
  </si>
  <si>
    <t> Aids And Grants BUDGET</t>
  </si>
  <si>
    <t> 56000</t>
  </si>
  <si>
    <t> Out Of Ctry Sub-meals</t>
  </si>
  <si>
    <t> 53135</t>
  </si>
  <si>
    <t> Out Of Ctry Sub-lodging</t>
  </si>
  <si>
    <t> 53134</t>
  </si>
  <si>
    <t> Out-of-ctry Trans-grnd</t>
  </si>
  <si>
    <t> 53132</t>
  </si>
  <si>
    <t> Out Of Ctry Trans-air</t>
  </si>
  <si>
    <t> 53131</t>
  </si>
  <si>
    <t> Out Of State Subsistence-meals</t>
  </si>
  <si>
    <t> 53125</t>
  </si>
  <si>
    <t> Out Of State Sub-lodging</t>
  </si>
  <si>
    <t> 53124</t>
  </si>
  <si>
    <t> Out Of State Trans-grnd</t>
  </si>
  <si>
    <t> 53122</t>
  </si>
  <si>
    <t> Out Of State Trans-air</t>
  </si>
  <si>
    <t> 53121</t>
  </si>
  <si>
    <t> 51891</t>
  </si>
  <si>
    <t> Optional Retirement Plan</t>
  </si>
  <si>
    <t> 51873</t>
  </si>
  <si>
    <t> Tiaa Optional Ret</t>
  </si>
  <si>
    <t> 51871</t>
  </si>
  <si>
    <t> Post Doc Health Insurance</t>
  </si>
  <si>
    <t> 51832</t>
  </si>
  <si>
    <t> Medical Insurance</t>
  </si>
  <si>
    <t> 51830</t>
  </si>
  <si>
    <t> State Retirement</t>
  </si>
  <si>
    <t> 51821</t>
  </si>
  <si>
    <t> Federal Health Ins</t>
  </si>
  <si>
    <t> 51813</t>
  </si>
  <si>
    <t> Social Security</t>
  </si>
  <si>
    <t> 51811</t>
  </si>
  <si>
    <t> Staff Benefits BUDGET</t>
  </si>
  <si>
    <t> 51800</t>
  </si>
  <si>
    <t> Epa Reg -all Other</t>
  </si>
  <si>
    <t> 51119</t>
  </si>
  <si>
    <t> Faculty Support - Reg (C&amp;G)</t>
  </si>
  <si>
    <t> 51116</t>
  </si>
  <si>
    <t> Epa-temp Wrk Agst</t>
  </si>
  <si>
    <t> 51115</t>
  </si>
  <si>
    <t> Grad. Res. Asst.</t>
  </si>
  <si>
    <t> 51112</t>
  </si>
  <si>
    <t> Personnel Compensation BUDGET</t>
  </si>
  <si>
    <t> 51000</t>
  </si>
  <si>
    <t> Private Oh Rec</t>
  </si>
  <si>
    <t> 40280</t>
  </si>
  <si>
    <t> C &amp; G Rec Charges</t>
  </si>
  <si>
    <t> 11332</t>
  </si>
  <si>
    <t> Total Indirect Costs</t>
  </si>
  <si>
    <t> 58960-58999</t>
  </si>
  <si>
    <t> Total Direct Costs</t>
  </si>
  <si>
    <t> 51000-58959</t>
  </si>
  <si>
    <t>Project to Date Expenses</t>
  </si>
  <si>
    <t>Grand Total</t>
  </si>
  <si>
    <t>Temporary Wages</t>
  </si>
  <si>
    <t>EPA Teaching Salaries</t>
  </si>
  <si>
    <t>SPA Employee Salaries</t>
  </si>
  <si>
    <t>EPA Non-Teaching Salaries</t>
  </si>
  <si>
    <t>51.5% (1st$25K)</t>
  </si>
  <si>
    <t>PI Name:</t>
  </si>
  <si>
    <t>Project</t>
  </si>
  <si>
    <t>Status</t>
  </si>
  <si>
    <t> 558027</t>
  </si>
  <si>
    <t> Active</t>
  </si>
  <si>
    <t> North Carolina AmeriFlux Core</t>
  </si>
  <si>
    <t> 558027-04213</t>
  </si>
  <si>
    <t> 526481</t>
  </si>
  <si>
    <t> NASULGC</t>
  </si>
  <si>
    <t> 527124</t>
  </si>
  <si>
    <t> 527125</t>
  </si>
  <si>
    <t> 554866</t>
  </si>
  <si>
    <t>North Carolina State Univeristy</t>
  </si>
  <si>
    <t>Report 1 Summary Roll Up</t>
  </si>
  <si>
    <t>Download to Excel</t>
  </si>
  <si>
    <t>Show/Hide Accounts</t>
  </si>
  <si>
    <t>Show/Hide FTE Budgets</t>
  </si>
  <si>
    <t>Show/Hide Balance Sheet</t>
  </si>
  <si>
    <t>Add/Remove Personnel Encumbrances</t>
  </si>
  <si>
    <t>Show/Hide Revenue</t>
  </si>
  <si>
    <t>Show/Hide Previous Month</t>
  </si>
  <si>
    <t>Show/Hide Quarter Balances</t>
  </si>
  <si>
    <t>Report 1 - Financial Summary Status</t>
  </si>
  <si>
    <t>Project to Date Activity</t>
  </si>
  <si>
    <t>Total EPA Non-Teaching Salaries</t>
  </si>
  <si>
    <t>Line Description</t>
  </si>
  <si>
    <t>MDCROWDE</t>
  </si>
  <si>
    <t> MDC-BUDGET C/O</t>
  </si>
  <si>
    <t> 0000607970</t>
  </si>
  <si>
    <t> O60</t>
  </si>
  <si>
    <t> 558123</t>
  </si>
  <si>
    <t>KEBOWMA2</t>
  </si>
  <si>
    <t> AUGUST 14 - F &amp; A COSTS</t>
  </si>
  <si>
    <t> IDCLP00001</t>
  </si>
  <si>
    <t> ALO</t>
  </si>
  <si>
    <t> JULY 14 - F &amp; A COSTS</t>
  </si>
  <si>
    <t>PSPROD</t>
  </si>
  <si>
    <t> Gregory C Mader</t>
  </si>
  <si>
    <t> 04021752</t>
  </si>
  <si>
    <t> AP00605475</t>
  </si>
  <si>
    <t> A60</t>
  </si>
  <si>
    <t> 04031796</t>
  </si>
  <si>
    <t> AP00607935</t>
  </si>
  <si>
    <t> Mette Olufsen</t>
  </si>
  <si>
    <t> 04019499</t>
  </si>
  <si>
    <t> AP00604769</t>
  </si>
  <si>
    <t> CPS1216398 USAIRWAYS 0372366</t>
  </si>
  <si>
    <t> 04010933</t>
  </si>
  <si>
    <t> CP00602476</t>
  </si>
  <si>
    <t> CPS1216399 USAIRWAYS 0372366</t>
  </si>
  <si>
    <t> FRINGE BENEFITS</t>
  </si>
  <si>
    <t> ALOFB00004</t>
  </si>
  <si>
    <t> 09/01/2014-09/30/2014 Payroll</t>
  </si>
  <si>
    <t> 20151R03</t>
  </si>
  <si>
    <t> 1R03001317</t>
  </si>
  <si>
    <t> HR</t>
  </si>
  <si>
    <t> 08/16/2014-08/29/2014 Payroll</t>
  </si>
  <si>
    <t> 20152R06</t>
  </si>
  <si>
    <t> 2R06001313</t>
  </si>
  <si>
    <t> 07/19/2014-08/01/2014 Payroll</t>
  </si>
  <si>
    <t> 20152R04</t>
  </si>
  <si>
    <t> 2R04001301</t>
  </si>
  <si>
    <t> 07/05/2014-07/18/2014 Payroll</t>
  </si>
  <si>
    <t> 20152R03</t>
  </si>
  <si>
    <t> 2R03001294</t>
  </si>
  <si>
    <t> 06/21/2014-07/04/2014 Payroll</t>
  </si>
  <si>
    <t> 20152R02</t>
  </si>
  <si>
    <t> 2R02001287</t>
  </si>
  <si>
    <t> 06/07/2014-06/20/2014 Payroll</t>
  </si>
  <si>
    <t> 20152R01</t>
  </si>
  <si>
    <t> 2R01001282</t>
  </si>
  <si>
    <t>OperID</t>
  </si>
  <si>
    <t>Line Descr</t>
  </si>
  <si>
    <t>Reference</t>
  </si>
  <si>
    <t>Posted Dt</t>
  </si>
  <si>
    <t>Journal Dt</t>
  </si>
  <si>
    <t>Journal ID</t>
  </si>
  <si>
    <t>Source</t>
  </si>
  <si>
    <t>Acct</t>
  </si>
  <si>
    <t>Project ID</t>
  </si>
  <si>
    <t>Report 9 - Detailed Project Transactions</t>
  </si>
  <si>
    <t>Show/Hide Additional Fields</t>
  </si>
  <si>
    <t>Report 9 Detailed Project Transactions</t>
  </si>
  <si>
    <t>Step 2: Select Criteria</t>
  </si>
  <si>
    <t>Step 3: Select Period</t>
  </si>
  <si>
    <t>View Report</t>
  </si>
  <si>
    <t>As of today</t>
  </si>
  <si>
    <t>Project ID:</t>
  </si>
  <si>
    <t>Reports</t>
  </si>
  <si>
    <t>Helpful Links</t>
  </si>
  <si>
    <t>Other Reporting Links</t>
  </si>
  <si>
    <t>Chartfield Inquiry</t>
  </si>
  <si>
    <t>Contracts &amp; Grants Attribute Inquiry</t>
  </si>
  <si>
    <t>Foundation Reports - Campus</t>
  </si>
  <si>
    <t>Gas Cylinder Inventory Reports</t>
  </si>
  <si>
    <t>Gas Cylinder Rental Invoice Reports</t>
  </si>
  <si>
    <t>MS Warehouse Storage Inventory Report</t>
  </si>
  <si>
    <t>Position Control</t>
  </si>
  <si>
    <t>Report2Web</t>
  </si>
  <si>
    <t>Wolfcopy Billing Invoices- Monthly Invoices</t>
  </si>
  <si>
    <t>Show/Hide FYTD Balances</t>
  </si>
  <si>
    <t>WILDCARDS?</t>
  </si>
  <si>
    <t>Budget or Actuals?</t>
  </si>
  <si>
    <t>Project/Project Reference: 221700 / 015160</t>
  </si>
  <si>
    <t>ENTERPRISE APPLICATION SVCS/ACAD AFF/INSTL SUPPORT. Used to track all types of expenses.</t>
  </si>
  <si>
    <t>EAS INSTITUTIONAL SUPP</t>
  </si>
  <si>
    <t>DIR OIT BUS SERV</t>
  </si>
  <si>
    <t>01/01/1901 - 12/31/2099</t>
  </si>
  <si>
    <t>-</t>
  </si>
  <si>
    <t>Enterprise Application Svcs (515001)</t>
  </si>
  <si>
    <t>Academic Affairs (16030)</t>
  </si>
  <si>
    <t>16030 - State Appropriated (212)</t>
  </si>
  <si>
    <t>Institutional Support (170)</t>
  </si>
  <si>
    <t>Criteria:</t>
  </si>
  <si>
    <t>Cash Balance-Rpt 3</t>
  </si>
  <si>
    <t>Chartfield Specific Balance by Account-Rpt 14</t>
  </si>
  <si>
    <t>Fiscal Year to Date Center/Institute Status-Rpt 15</t>
  </si>
  <si>
    <t>Fiscal Year to Date Auxiliary Status-Rpt 16</t>
  </si>
  <si>
    <t>Summay of Projects by Principal Investigator-Rpt 18</t>
  </si>
  <si>
    <t>Financial Summary Status-Rpt 1 (New 1 Replaces 2, 4, 5, &amp; 8)</t>
  </si>
  <si>
    <t>Detailed Transactions Chartfield Specific-Rpt 9 (New)</t>
  </si>
  <si>
    <t>Message History</t>
  </si>
  <si>
    <t>Frequently Asked Questions</t>
  </si>
  <si>
    <t>Payroll Encumbrance Information</t>
  </si>
  <si>
    <t>Financial System Training</t>
  </si>
  <si>
    <t>Spending Guidelines</t>
  </si>
  <si>
    <t>Research Administration</t>
  </si>
  <si>
    <t>Controller's Office</t>
  </si>
  <si>
    <t>Budget Office</t>
  </si>
  <si>
    <t>Contracts &amp; Grants</t>
  </si>
  <si>
    <t>Foundations</t>
  </si>
  <si>
    <t>Click here to email your questions or suggestions</t>
  </si>
  <si>
    <t>North Carolina State University</t>
  </si>
  <si>
    <t>WRS Training Guides</t>
  </si>
  <si>
    <t>3. New Training Guides</t>
  </si>
  <si>
    <t>2. Changes to Menu Preferences</t>
  </si>
  <si>
    <t>5. Change to Journal Drill down template to separate line descr into two and add url's to document types in FS.</t>
  </si>
  <si>
    <t>6. Change Current Month columns to go directly to Journal Drill</t>
  </si>
  <si>
    <t> 11330</t>
  </si>
  <si>
    <t>Step 3:  Select Period</t>
  </si>
  <si>
    <t>or</t>
  </si>
  <si>
    <t>Expenditure Summary by Project ID-Rpt 7 (New 6 &amp; 7)</t>
  </si>
  <si>
    <t>Expenditure Summary by Project ID Page 2</t>
  </si>
  <si>
    <t xml:space="preserve">or </t>
  </si>
  <si>
    <t>Run by multiple criteria:</t>
  </si>
  <si>
    <t>Criteria:  Project ID: 558027</t>
  </si>
  <si>
    <t>Report 7 - Expenditure Summary by Project ID</t>
  </si>
  <si>
    <t>Criteria:  Project ID: 058027</t>
  </si>
  <si>
    <t xml:space="preserve">                Fund Source:  C&amp;G</t>
  </si>
  <si>
    <t>Report 7  Summary Roll Up</t>
  </si>
  <si>
    <t>Continue</t>
  </si>
  <si>
    <t>Select Project ID (Limit selection to ??)</t>
  </si>
  <si>
    <t>221712 -  Me</t>
  </si>
  <si>
    <t>321587- You</t>
  </si>
  <si>
    <t>521155- Tu</t>
  </si>
  <si>
    <t>654232 - Voz</t>
  </si>
  <si>
    <t>752215- I</t>
  </si>
  <si>
    <t>Shows all 4 &amp; 6 digit</t>
  </si>
  <si>
    <t>deptid's based on</t>
  </si>
  <si>
    <t>first menu.</t>
  </si>
  <si>
    <t>Shows all Project  Segments</t>
  </si>
  <si>
    <t>&amp; Phases for the two digit</t>
  </si>
  <si>
    <t xml:space="preserve">deptid selected on the </t>
  </si>
  <si>
    <t>Allows them to</t>
  </si>
  <si>
    <t>further define</t>
  </si>
  <si>
    <t>without having to</t>
  </si>
  <si>
    <t>specifically select</t>
  </si>
  <si>
    <t>Project Id's by</t>
  </si>
  <si>
    <t>holding down keys.</t>
  </si>
  <si>
    <t>************changes based on the report selected above.</t>
  </si>
  <si>
    <t>Menu &amp; Report Settings (My Preferences)</t>
  </si>
  <si>
    <t>Check the reports and links you want to appear on your Main Menu</t>
  </si>
  <si>
    <t>Revenue:</t>
  </si>
  <si>
    <t>Account Range Date:</t>
  </si>
  <si>
    <t>Previous Month:</t>
  </si>
  <si>
    <t>Journal Drilldown:</t>
  </si>
  <si>
    <t>Quarter Balances:</t>
  </si>
  <si>
    <t>FYTD:</t>
  </si>
  <si>
    <t>Choose Excel Download Defaults-These defaults apply to Reports 1,3,9,15,16</t>
  </si>
  <si>
    <t>Balance Sheet &amp; FTE Data:</t>
  </si>
  <si>
    <t>Principal Investigators only: Choose a Project Id Dropdown Default. This default does not apply to Report 18.</t>
  </si>
  <si>
    <t>Note:  No Drilldowns-instead each Project ID would be a URL that would run the new Report 1.</t>
  </si>
  <si>
    <t>Note:  Total Direct Costs &amp; Total Indirect Costs rows would only show for Ledger 5's.</t>
  </si>
  <si>
    <t>Note:  FYTD column would appear for non ledger 5 &amp; PTD column would hide.</t>
  </si>
  <si>
    <t>Note:  PTD column would appear for ledger 5 &amp; FYTD column would hide.</t>
  </si>
  <si>
    <t>Detailed Transactions Page 2</t>
  </si>
  <si>
    <t>Account</t>
  </si>
  <si>
    <t>11100 - Cash</t>
  </si>
  <si>
    <t>22010 - Accounts Payables</t>
  </si>
  <si>
    <t>40238 - Other Revenues</t>
  </si>
  <si>
    <t>52600 - Supplies</t>
  </si>
  <si>
    <t>53847 - Other Expenses</t>
  </si>
  <si>
    <t>Monthly Only</t>
  </si>
  <si>
    <t>ALL</t>
  </si>
  <si>
    <t>Pick which accounts you want.</t>
  </si>
  <si>
    <t>Total SPA Employee Salaries</t>
  </si>
  <si>
    <t> Retroactive Regular Salary</t>
  </si>
  <si>
    <t> Regular Monthly Pay</t>
  </si>
  <si>
    <t> Grads Regular Earnings</t>
  </si>
  <si>
    <t>Name  </t>
  </si>
  <si>
    <t>Staff Benefits</t>
  </si>
  <si>
    <t>Detailed Payroll Transactions-Rpt 11 (New 11 &amp; 12)</t>
  </si>
  <si>
    <t>Note:  The Report Names are not final but this needs to be discussed.</t>
  </si>
  <si>
    <t>Note:  Budget Balance Available column would be based on PTD column for all fund sources.</t>
  </si>
  <si>
    <t>Project:</t>
  </si>
  <si>
    <t xml:space="preserve">Select Report Type: </t>
  </si>
  <si>
    <t>By Project (Reference/Segment)</t>
  </si>
  <si>
    <t>By Department</t>
  </si>
  <si>
    <t>Design if they pick Report Type:  By Project (Reference/Segment)</t>
  </si>
  <si>
    <t>The department criteria</t>
  </si>
  <si>
    <t>selection will be used as criteria</t>
  </si>
  <si>
    <t xml:space="preserve">to get the list of projects that </t>
  </si>
  <si>
    <t>match on the attributes table.</t>
  </si>
  <si>
    <t>Show/Hide Description</t>
  </si>
  <si>
    <t>And use that list to go pull</t>
  </si>
  <si>
    <t>the journal transactions.</t>
  </si>
  <si>
    <t>the ledger balances.</t>
  </si>
  <si>
    <t>Total</t>
  </si>
  <si>
    <t>Total Temporary Wages</t>
  </si>
  <si>
    <t> Temporary Biweekly Overtime</t>
  </si>
  <si>
    <t> Temporary Biweekly Earnings</t>
  </si>
  <si>
    <t>Total EPA Teaching Salaries</t>
  </si>
  <si>
    <t> EPA Teaching Bonus Lv Payout</t>
  </si>
  <si>
    <t> EPA Teach Vacation Payout</t>
  </si>
  <si>
    <t>Monteiro,Nancy</t>
  </si>
  <si>
    <t> Longevity</t>
  </si>
  <si>
    <t> OT/HP Longevity Adjustment</t>
  </si>
  <si>
    <t> SPA Bonus Leave Payout</t>
  </si>
  <si>
    <t> SPA Vacation Payout</t>
  </si>
  <si>
    <t> Retro Graduate Assistant Pay</t>
  </si>
  <si>
    <t>Encumbrance</t>
  </si>
  <si>
    <t>Expenditure</t>
  </si>
  <si>
    <t>-------------------Fringe Benefits---------------------</t>
  </si>
  <si>
    <t>------------------------Salary----------------------</t>
  </si>
  <si>
    <t>Dept of Clinical Sciences (195001)</t>
  </si>
  <si>
    <t>DEPT HEAD CASS</t>
  </si>
  <si>
    <t>DEPT OF CLINICAL SCIENCES</t>
  </si>
  <si>
    <t>DEPT OF CLINICAL SCIENCES/ACD AF//NCSUR VET MED</t>
  </si>
  <si>
    <t>Project/Project Reference: 204500 / 015160</t>
  </si>
  <si>
    <t>As of March 31, 2014</t>
  </si>
  <si>
    <t>Funding Group</t>
  </si>
  <si>
    <t>Dept ID</t>
  </si>
  <si>
    <t>Fund Code</t>
  </si>
  <si>
    <t>Program Code</t>
  </si>
  <si>
    <t>Class Fld</t>
  </si>
  <si>
    <t>C&amp;G</t>
  </si>
  <si>
    <t>If they run by Project ID, it will only show activity for all expenditures 50000-59999.</t>
  </si>
  <si>
    <t>1.  Criteria for the sql shoul d only be accounts and project id's.</t>
  </si>
  <si>
    <t>Report 11 Detailed Payroll Transactions</t>
  </si>
  <si>
    <t>NOTE :   Most of the information above does not represent real $'s- just trying to come up with a template I thought about yesterday after work.</t>
  </si>
  <si>
    <t>4.  Payroll Expenditures and Payroll Encumbrance currently tie back to report 1 in WRS</t>
  </si>
  <si>
    <t>3.  Encumbrance does not include account code 51831 (Graduate Student Health Insurance)</t>
  </si>
  <si>
    <t>2.  Univeristy Benefit Charge does not have an encumbrance amount</t>
  </si>
  <si>
    <t>1.  University Benefit Charge (account code 51891)  for Fringe Benefit Expenditure is  lump sum and does not get broken down by employee</t>
  </si>
  <si>
    <t>Note:</t>
  </si>
  <si>
    <t>University Benefit Charge</t>
  </si>
  <si>
    <t xml:space="preserve"> Detailed Payroll Expenditures and Encumbrances for Fiscal Year 2014</t>
  </si>
  <si>
    <t>Office of Cost Analysis</t>
  </si>
  <si>
    <t>Materials Management</t>
  </si>
  <si>
    <t>7. Standardize Account Breakdown</t>
  </si>
  <si>
    <t xml:space="preserve"> Other Receivables</t>
  </si>
  <si>
    <t>Barnes, Patrick</t>
  </si>
  <si>
    <t>Birthday, Peter</t>
  </si>
  <si>
    <t>Brangler, Corey</t>
  </si>
  <si>
    <t>Bretty, Scottie</t>
  </si>
  <si>
    <t>Clouds, Sunny</t>
  </si>
  <si>
    <t>Coffin, Lynn</t>
  </si>
  <si>
    <t>Davis,Betty</t>
  </si>
  <si>
    <t>DeFransco, Petter</t>
  </si>
  <si>
    <t>Dealz, Bill</t>
  </si>
  <si>
    <t>Dish, Network</t>
  </si>
  <si>
    <t>Flinger, John</t>
  </si>
  <si>
    <t>Glad, Brandy</t>
  </si>
  <si>
    <t>Gody, Henry</t>
  </si>
  <si>
    <t>Guden, Wheat</t>
  </si>
  <si>
    <t>Gydson, Wynne</t>
  </si>
  <si>
    <t>Hazel, Helen</t>
  </si>
  <si>
    <t>Henry, White</t>
  </si>
  <si>
    <t>Ike, Jones</t>
  </si>
  <si>
    <t>Karl, Michelle</t>
  </si>
  <si>
    <t>Byrd, Robert</t>
  </si>
  <si>
    <t>Karl, Midison</t>
  </si>
  <si>
    <t>Koleno, Ralph</t>
  </si>
  <si>
    <t>Law, Murphy</t>
  </si>
  <si>
    <t>Linda, Nancy</t>
  </si>
  <si>
    <t>Lynza, Eloslone</t>
  </si>
  <si>
    <t>Madison, Mandy</t>
  </si>
  <si>
    <t>Mizola, Kathy</t>
  </si>
  <si>
    <t>Monroe, Rich</t>
  </si>
  <si>
    <t>Monroe, Michael</t>
  </si>
  <si>
    <t>Murda, Rich</t>
  </si>
  <si>
    <t>Oliver, Twist</t>
  </si>
  <si>
    <t>Olive, Sweet Pea</t>
  </si>
  <si>
    <t>Randy, Steven</t>
  </si>
  <si>
    <t>Roddy, Brandy</t>
  </si>
  <si>
    <t>Sonya, Cherr</t>
  </si>
  <si>
    <t>Steven, Thomas</t>
  </si>
  <si>
    <t>Strike, Harry</t>
  </si>
  <si>
    <t>Thomas, Harry</t>
  </si>
  <si>
    <t>Valin, Fiddle</t>
  </si>
  <si>
    <t>Winter, Fall</t>
  </si>
  <si>
    <t>Bitter,  Bobby</t>
  </si>
  <si>
    <t>Select Account (Limit selection to ??)</t>
  </si>
  <si>
    <t>Summary of Changes</t>
  </si>
  <si>
    <r>
      <t>Step 4:  Open Report in a New Browser Window</t>
    </r>
    <r>
      <rPr>
        <b/>
        <i/>
        <sz val="12"/>
        <color theme="5"/>
        <rFont val="Calibri"/>
        <family val="2"/>
        <scheme val="minor"/>
      </rPr>
      <t xml:space="preserve"> (Do Not Close Main Menu)</t>
    </r>
    <r>
      <rPr>
        <b/>
        <sz val="12"/>
        <color theme="5"/>
        <rFont val="Calibri"/>
        <family val="2"/>
        <scheme val="minor"/>
      </rPr>
      <t xml:space="preserve"> or Download to Excel.</t>
    </r>
  </si>
  <si>
    <t xml:space="preserve">Enter Default Report Number (from above) </t>
  </si>
  <si>
    <t>Show/Hide Prior Month</t>
  </si>
  <si>
    <t>Prior Month Cumulative Activity</t>
  </si>
  <si>
    <t>Step 4:  Open Reort in a New Browser Window (Do Not Close Main Menu) or Download to Excel.</t>
  </si>
  <si>
    <t>Step 4: Open Report to a New Browser Window or Download to Excel</t>
  </si>
  <si>
    <t>Boo Boo,Honey</t>
  </si>
  <si>
    <t>Harnett, Randall A</t>
  </si>
  <si>
    <t>Johnson,Pond</t>
  </si>
  <si>
    <t>Muddy,Cat</t>
  </si>
  <si>
    <t>November,Turkey</t>
  </si>
  <si>
    <t>Private,Johnny Boy</t>
  </si>
  <si>
    <t>School, Mickey</t>
  </si>
  <si>
    <t>Stone,Steve</t>
  </si>
  <si>
    <t>Sunny, Joy E</t>
  </si>
  <si>
    <t>Tucker,Mandi</t>
  </si>
  <si>
    <t>Appleseed,Johnny</t>
  </si>
  <si>
    <t>Happy,Sadie</t>
  </si>
  <si>
    <t>Jackson,Derek</t>
  </si>
  <si>
    <t>Zoe,Cheryl</t>
  </si>
  <si>
    <t>Barnes,Red</t>
  </si>
  <si>
    <t>Beach,Sandy E</t>
  </si>
  <si>
    <t>Brandy,Coleen</t>
  </si>
  <si>
    <t>Brody,John</t>
  </si>
  <si>
    <t>Dragon,Red E</t>
  </si>
  <si>
    <t>Candle,Bright</t>
  </si>
  <si>
    <t>Dunlap,Mama</t>
  </si>
  <si>
    <t>Handle,Robert S</t>
  </si>
  <si>
    <t>Houston, Tom</t>
  </si>
  <si>
    <t>Kane,Candance</t>
  </si>
  <si>
    <t>Lake,Jordan</t>
  </si>
  <si>
    <t>Lion,Short</t>
  </si>
  <si>
    <t>Mum,Molly B</t>
  </si>
  <si>
    <t>Murphy,Tina</t>
  </si>
  <si>
    <t>Newby,Caroline</t>
  </si>
  <si>
    <t>Newton,Olivia J</t>
  </si>
  <si>
    <t>Sally,Jane</t>
  </si>
  <si>
    <t>Second,Chance</t>
  </si>
  <si>
    <t>Zebra, Strippe</t>
  </si>
  <si>
    <t>Squirrel, Flying</t>
  </si>
  <si>
    <t>Whale,Blue</t>
  </si>
  <si>
    <t>Thanks,Give</t>
  </si>
  <si>
    <t>Hardison, Jane</t>
  </si>
  <si>
    <t>Jessmore,Patty</t>
  </si>
  <si>
    <t>4. New Report 1 (replaces reports 2, 4, 5, &amp; 8)</t>
  </si>
  <si>
    <t>9. Enhance Report 7 to be criteria driven not only by Project ID.</t>
  </si>
  <si>
    <t>10. New Report 9</t>
  </si>
  <si>
    <t>11. Combine Reports 11 and 12 (need guidance on design)</t>
  </si>
  <si>
    <t>1.  New Main Menu Design</t>
  </si>
  <si>
    <t>12.  Allow Download to Excel option for summary reports from Main Menu.</t>
  </si>
  <si>
    <t>Step 4: Open Report in a New Browser Window or Download</t>
  </si>
  <si>
    <t>Design if they pick Report Type:  By Project (Segment/Phase)</t>
  </si>
  <si>
    <t>By Project (Segment/Phase)</t>
  </si>
  <si>
    <t>FYTD/PTD Expenses</t>
  </si>
  <si>
    <t>Project ID: 558123</t>
  </si>
  <si>
    <t>Remaining
 Balance Available</t>
  </si>
  <si>
    <t>Fiscal Year</t>
  </si>
  <si>
    <t>8. Remove Reports 2, 4, 5, 6, 8, 9, 10, 12, 13</t>
  </si>
  <si>
    <t>Design if they pick Report Type:  By Department</t>
  </si>
  <si>
    <t xml:space="preserve">               Main Menu</t>
  </si>
  <si>
    <t>Wolfpack Reporting System (WRS)</t>
  </si>
  <si>
    <t>Step 1:  Select Report/Link</t>
  </si>
  <si>
    <t>Step 2:  Select/Enter Criteria</t>
  </si>
  <si>
    <t xml:space="preserve">             Wolfpack Reporting System (WRS)</t>
  </si>
  <si>
    <t xml:space="preserve">              Menu/Report Settings</t>
  </si>
  <si>
    <t xml:space="preserve">Step 1:  Select Report/Link </t>
  </si>
  <si>
    <r>
      <t xml:space="preserve">Step 4:  Open Report in a New Browser Window </t>
    </r>
    <r>
      <rPr>
        <b/>
        <i/>
        <sz val="12"/>
        <color theme="5"/>
        <rFont val="Calibri"/>
        <family val="2"/>
        <scheme val="minor"/>
      </rPr>
      <t>(Do Not Close Main Menu)</t>
    </r>
    <r>
      <rPr>
        <b/>
        <sz val="12"/>
        <color theme="5"/>
        <rFont val="Calibri"/>
        <family val="2"/>
        <scheme val="minor"/>
      </rPr>
      <t xml:space="preserve"> or Download to Excel.</t>
    </r>
  </si>
  <si>
    <t>Myodegeneration and Sclerosis </t>
  </si>
  <si>
    <t>US POULTRY &amp; EGG </t>
  </si>
  <si>
    <t>Pending </t>
  </si>
  <si>
    <t>Lead PI </t>
  </si>
  <si>
    <t>Efficacy of Breeder Hen </t>
  </si>
  <si>
    <t>Active </t>
  </si>
  <si>
    <t>Co-PI </t>
  </si>
  <si>
    <t>Intestinal Co-Infection and </t>
  </si>
  <si>
    <t>Enhanced DCE-MRI Imaging </t>
  </si>
  <si>
    <t>CREARE, INCORPORATED </t>
  </si>
  <si>
    <t>Sponsor</t>
  </si>
  <si>
    <t>Role</t>
  </si>
  <si>
    <t>As of January 7, 2015</t>
  </si>
  <si>
    <t>PI Lead Name</t>
  </si>
  <si>
    <t>Donald Baxter</t>
  </si>
  <si>
    <t>Tony Dinozzo</t>
  </si>
  <si>
    <t>Tim McGhee</t>
  </si>
  <si>
    <t>Lauren Holly</t>
  </si>
  <si>
    <t>Design if they pick Report Type:  By PI</t>
  </si>
  <si>
    <t>By PI</t>
  </si>
  <si>
    <t>FAI Fund Type:</t>
  </si>
  <si>
    <t>DeptID:</t>
  </si>
  <si>
    <t>Design if they pick Report Type:  By DeptID</t>
  </si>
  <si>
    <t>By DeptID</t>
  </si>
  <si>
    <t>DeptID</t>
  </si>
  <si>
    <t>DeptID: 111601</t>
  </si>
  <si>
    <t>Report 18 - Summary of Projects by DeptID</t>
  </si>
  <si>
    <t xml:space="preserve">                     Financial System
                      Budget Amount</t>
  </si>
  <si>
    <t>Payroll 
Total</t>
  </si>
  <si>
    <t xml:space="preserve">           Payroll
          Expenditure
         Total</t>
  </si>
  <si>
    <t xml:space="preserve">       Payroll 
        Encumbrance
       Total</t>
  </si>
  <si>
    <t>Project Start Date</t>
  </si>
  <si>
    <t>Budget, Actuals or Encumbrances?</t>
  </si>
  <si>
    <t>By Department &amp; Account</t>
  </si>
  <si>
    <t>Design if they pick Report Type:  By Department &amp; Account</t>
  </si>
  <si>
    <t>****Note: RSC indicated they would prefer this to be a dropdown box for multi selection like the other menus.</t>
  </si>
  <si>
    <t>Detail Category</t>
  </si>
  <si>
    <t>Sub Total Category</t>
  </si>
  <si>
    <t>Total Category</t>
  </si>
  <si>
    <t> Transfers</t>
  </si>
  <si>
    <t>Foundations Accounting</t>
  </si>
  <si>
    <t>Food &amp; Entertainment:   State Guidelines Apply (0)</t>
  </si>
  <si>
    <t>Food &amp; Entertainment:  State Guidelines Apply (0)</t>
  </si>
  <si>
    <t xml:space="preserve">      No equip invent $5000 tagged (Z)</t>
  </si>
  <si>
    <t xml:space="preserve">      Organized Research (110)</t>
  </si>
  <si>
    <t xml:space="preserve">      Trust Funds (91000)</t>
  </si>
  <si>
    <t xml:space="preserve">      09/01/2013 - 07/31/2014</t>
  </si>
  <si>
    <t>Food &amp; Entertainment: State Guidelines Apply (0)</t>
  </si>
  <si>
    <t>Criteria:  Deptid: 11</t>
  </si>
  <si>
    <t>Project
 End
Date</t>
  </si>
  <si>
    <t>Budget
End
Date</t>
  </si>
  <si>
    <t>Budget
Start
Date</t>
  </si>
  <si>
    <t>13. Standardize Attribute Section</t>
  </si>
  <si>
    <t>14.  Allow document drilldown into MyPack Portal.</t>
  </si>
  <si>
    <t>Report 18  Summary Roll Up</t>
  </si>
  <si>
    <t>FYTD/PTD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</si>
</sst>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B22222"/>
      <name val="Arial"/>
      <family val="2"/>
    </font>
    <font>
      <b/>
      <sz val="11"/>
      <color rgb="FFB22222"/>
      <name val="Arial"/>
      <family val="2"/>
    </font>
    <font>
      <b/>
      <sz val="11"/>
      <name val="Calibri"/>
      <family val="2"/>
      <scheme val="minor"/>
    </font>
    <font>
      <b/>
      <sz val="14"/>
      <color rgb="FFB22222"/>
      <name val="Arial"/>
      <family val="2"/>
    </font>
    <font>
      <b/>
      <sz val="11"/>
      <color theme="5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u/>
      <sz val="11"/>
      <color theme="1" tint="0.34998626667073579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i/>
      <sz val="12"/>
      <color theme="5"/>
      <name val="Calibri"/>
      <family val="2"/>
      <scheme val="minor"/>
    </font>
    <font>
      <sz val="11"/>
      <color rgb="FF9400D3"/>
      <name val="Arial"/>
      <family val="2"/>
    </font>
    <font>
      <sz val="11"/>
      <color rgb="FF0064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CE6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6E3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CDCDC"/>
      </left>
      <right style="thin">
        <color rgb="FFDCDCDC"/>
      </right>
      <top/>
      <bottom/>
      <diagonal/>
    </border>
    <border>
      <left style="thin">
        <color rgb="FFDCDCDC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CDCDC"/>
      </left>
      <right style="thin">
        <color indexed="64"/>
      </right>
      <top style="thin">
        <color rgb="FFDCDCDC"/>
      </top>
      <bottom style="thin">
        <color rgb="FFDCDCDC"/>
      </bottom>
      <diagonal/>
    </border>
    <border>
      <left style="thin">
        <color indexed="64"/>
      </left>
      <right style="thin">
        <color indexed="64"/>
      </right>
      <top style="thin">
        <color rgb="FFDCDCDC"/>
      </top>
      <bottom/>
      <diagonal/>
    </border>
    <border>
      <left/>
      <right style="thin">
        <color indexed="64"/>
      </right>
      <top style="thin">
        <color rgb="FFDCDCDC"/>
      </top>
      <bottom style="thin">
        <color rgb="FFDCDCDC"/>
      </bottom>
      <diagonal/>
    </border>
    <border>
      <left style="thin">
        <color indexed="64"/>
      </left>
      <right style="thin">
        <color indexed="64"/>
      </right>
      <top style="thin">
        <color rgb="FFDCDCDC"/>
      </top>
      <bottom style="thin">
        <color rgb="FFDCDCD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8">
    <xf numFmtId="0" fontId="0" fillId="0" borderId="0" xfId="0"/>
    <xf numFmtId="0" fontId="18" fillId="33" borderId="0" xfId="0" applyFont="1" applyFill="1"/>
    <xf numFmtId="0" fontId="20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/>
    <xf numFmtId="40" fontId="21" fillId="33" borderId="10" xfId="0" applyNumberFormat="1" applyFont="1" applyFill="1" applyBorder="1" applyAlignment="1">
      <alignment horizontal="right"/>
    </xf>
    <xf numFmtId="40" fontId="22" fillId="33" borderId="10" xfId="0" applyNumberFormat="1" applyFont="1" applyFill="1" applyBorder="1" applyAlignment="1">
      <alignment horizontal="right"/>
    </xf>
    <xf numFmtId="0" fontId="20" fillId="34" borderId="10" xfId="0" applyFont="1" applyFill="1" applyBorder="1"/>
    <xf numFmtId="40" fontId="20" fillId="34" borderId="10" xfId="0" applyNumberFormat="1" applyFont="1" applyFill="1" applyBorder="1" applyAlignment="1">
      <alignment horizontal="right"/>
    </xf>
    <xf numFmtId="0" fontId="21" fillId="33" borderId="0" xfId="0" applyFont="1" applyFill="1" applyAlignment="1">
      <alignment vertical="top" wrapText="1" shrinkToFit="1"/>
    </xf>
    <xf numFmtId="0" fontId="21" fillId="33" borderId="0" xfId="0" applyFont="1" applyFill="1" applyAlignment="1">
      <alignment wrapText="1" shrinkToFit="1"/>
    </xf>
    <xf numFmtId="0" fontId="21" fillId="33" borderId="10" xfId="0" applyFont="1" applyFill="1" applyBorder="1" applyAlignment="1">
      <alignment wrapText="1" shrinkToFit="1"/>
    </xf>
    <xf numFmtId="0" fontId="20" fillId="34" borderId="10" xfId="0" applyFont="1" applyFill="1" applyBorder="1" applyAlignment="1">
      <alignment wrapText="1" shrinkToFit="1"/>
    </xf>
    <xf numFmtId="0" fontId="21" fillId="35" borderId="10" xfId="0" applyFont="1" applyFill="1" applyBorder="1" applyAlignment="1">
      <alignment wrapText="1" shrinkToFit="1"/>
    </xf>
    <xf numFmtId="0" fontId="16" fillId="0" borderId="0" xfId="0" applyFont="1"/>
    <xf numFmtId="0" fontId="21" fillId="33" borderId="0" xfId="0" applyFont="1" applyFill="1"/>
    <xf numFmtId="0" fontId="0" fillId="0" borderId="0" xfId="0" applyFill="1"/>
    <xf numFmtId="40" fontId="23" fillId="0" borderId="10" xfId="0" applyNumberFormat="1" applyFont="1" applyFill="1" applyBorder="1" applyAlignment="1">
      <alignment horizontal="right"/>
    </xf>
    <xf numFmtId="0" fontId="0" fillId="37" borderId="0" xfId="0" applyFill="1"/>
    <xf numFmtId="0" fontId="13" fillId="37" borderId="0" xfId="0" applyFont="1" applyFill="1"/>
    <xf numFmtId="0" fontId="16" fillId="39" borderId="0" xfId="0" applyFont="1" applyFill="1"/>
    <xf numFmtId="0" fontId="24" fillId="39" borderId="13" xfId="0" applyFont="1" applyFill="1" applyBorder="1" applyAlignment="1">
      <alignment horizontal="center"/>
    </xf>
    <xf numFmtId="0" fontId="24" fillId="39" borderId="13" xfId="0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40" borderId="0" xfId="0" applyFill="1"/>
    <xf numFmtId="0" fontId="0" fillId="0" borderId="0" xfId="0" applyFill="1" applyAlignment="1">
      <alignment wrapText="1" shrinkToFit="1"/>
    </xf>
    <xf numFmtId="0" fontId="20" fillId="39" borderId="10" xfId="0" applyFont="1" applyFill="1" applyBorder="1" applyAlignment="1">
      <alignment wrapText="1" shrinkToFit="1"/>
    </xf>
    <xf numFmtId="0" fontId="21" fillId="38" borderId="10" xfId="0" applyFont="1" applyFill="1" applyBorder="1" applyAlignment="1">
      <alignment wrapText="1" shrinkToFit="1"/>
    </xf>
    <xf numFmtId="0" fontId="20" fillId="39" borderId="10" xfId="0" applyFont="1" applyFill="1" applyBorder="1"/>
    <xf numFmtId="0" fontId="21" fillId="38" borderId="10" xfId="0" applyFont="1" applyFill="1" applyBorder="1"/>
    <xf numFmtId="40" fontId="21" fillId="38" borderId="10" xfId="0" applyNumberFormat="1" applyFont="1" applyFill="1" applyBorder="1" applyAlignment="1">
      <alignment horizontal="right"/>
    </xf>
    <xf numFmtId="40" fontId="23" fillId="39" borderId="10" xfId="0" applyNumberFormat="1" applyFont="1" applyFill="1" applyBorder="1" applyAlignment="1">
      <alignment horizontal="right"/>
    </xf>
    <xf numFmtId="40" fontId="20" fillId="39" borderId="10" xfId="0" applyNumberFormat="1" applyFont="1" applyFill="1" applyBorder="1" applyAlignment="1">
      <alignment horizontal="right"/>
    </xf>
    <xf numFmtId="0" fontId="20" fillId="39" borderId="10" xfId="0" applyFont="1" applyFill="1" applyBorder="1" applyAlignment="1">
      <alignment horizontal="center" vertical="center" wrapText="1"/>
    </xf>
    <xf numFmtId="40" fontId="22" fillId="38" borderId="10" xfId="0" applyNumberFormat="1" applyFont="1" applyFill="1" applyBorder="1" applyAlignment="1">
      <alignment horizontal="right"/>
    </xf>
    <xf numFmtId="0" fontId="20" fillId="39" borderId="10" xfId="0" applyFont="1" applyFill="1" applyBorder="1" applyAlignment="1">
      <alignment horizontal="center" vertical="center" wrapText="1" shrinkToFit="1"/>
    </xf>
    <xf numFmtId="40" fontId="21" fillId="39" borderId="0" xfId="0" applyNumberFormat="1" applyFont="1" applyFill="1" applyBorder="1" applyAlignment="1">
      <alignment horizontal="right"/>
    </xf>
    <xf numFmtId="40" fontId="21" fillId="0" borderId="0" xfId="0" applyNumberFormat="1" applyFont="1" applyFill="1" applyBorder="1" applyAlignment="1">
      <alignment horizontal="right"/>
    </xf>
    <xf numFmtId="40" fontId="21" fillId="33" borderId="0" xfId="0" applyNumberFormat="1" applyFont="1" applyFill="1" applyBorder="1" applyAlignment="1">
      <alignment horizontal="right"/>
    </xf>
    <xf numFmtId="40" fontId="21" fillId="35" borderId="0" xfId="0" applyNumberFormat="1" applyFont="1" applyFill="1" applyBorder="1" applyAlignment="1">
      <alignment horizontal="right"/>
    </xf>
    <xf numFmtId="0" fontId="21" fillId="33" borderId="10" xfId="0" applyFont="1" applyFill="1" applyBorder="1"/>
    <xf numFmtId="40" fontId="21" fillId="33" borderId="10" xfId="0" applyNumberFormat="1" applyFont="1" applyFill="1" applyBorder="1" applyAlignment="1">
      <alignment horizontal="right"/>
    </xf>
    <xf numFmtId="0" fontId="21" fillId="35" borderId="10" xfId="0" applyFont="1" applyFill="1" applyBorder="1"/>
    <xf numFmtId="40" fontId="21" fillId="35" borderId="10" xfId="0" applyNumberFormat="1" applyFont="1" applyFill="1" applyBorder="1" applyAlignment="1">
      <alignment horizontal="right"/>
    </xf>
    <xf numFmtId="40" fontId="22" fillId="35" borderId="1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40" fontId="21" fillId="0" borderId="10" xfId="0" applyNumberFormat="1" applyFont="1" applyFill="1" applyBorder="1" applyAlignment="1">
      <alignment horizontal="right"/>
    </xf>
    <xf numFmtId="40" fontId="20" fillId="39" borderId="12" xfId="0" applyNumberFormat="1" applyFont="1" applyFill="1" applyBorder="1" applyAlignment="1">
      <alignment horizontal="right"/>
    </xf>
    <xf numFmtId="40" fontId="23" fillId="39" borderId="12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0" fillId="0" borderId="0" xfId="0" applyFill="1" applyBorder="1"/>
    <xf numFmtId="0" fontId="21" fillId="0" borderId="10" xfId="0" applyFont="1" applyFill="1" applyBorder="1"/>
    <xf numFmtId="40" fontId="21" fillId="0" borderId="12" xfId="0" applyNumberFormat="1" applyFont="1" applyFill="1" applyBorder="1" applyAlignment="1">
      <alignment horizontal="right"/>
    </xf>
    <xf numFmtId="40" fontId="22" fillId="0" borderId="12" xfId="0" applyNumberFormat="1" applyFont="1" applyFill="1" applyBorder="1" applyAlignment="1">
      <alignment horizontal="right"/>
    </xf>
    <xf numFmtId="0" fontId="21" fillId="41" borderId="10" xfId="0" applyFont="1" applyFill="1" applyBorder="1"/>
    <xf numFmtId="40" fontId="21" fillId="41" borderId="10" xfId="0" applyNumberFormat="1" applyFont="1" applyFill="1" applyBorder="1" applyAlignment="1">
      <alignment horizontal="right"/>
    </xf>
    <xf numFmtId="40" fontId="21" fillId="41" borderId="12" xfId="0" applyNumberFormat="1" applyFont="1" applyFill="1" applyBorder="1" applyAlignment="1">
      <alignment horizontal="right"/>
    </xf>
    <xf numFmtId="40" fontId="22" fillId="41" borderId="12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wrapText="1" shrinkToFit="1"/>
    </xf>
    <xf numFmtId="0" fontId="0" fillId="42" borderId="0" xfId="0" applyFill="1"/>
    <xf numFmtId="0" fontId="0" fillId="39" borderId="0" xfId="0" applyFill="1"/>
    <xf numFmtId="0" fontId="26" fillId="39" borderId="0" xfId="0" applyFont="1" applyFill="1"/>
    <xf numFmtId="0" fontId="0" fillId="40" borderId="15" xfId="0" applyFill="1" applyBorder="1"/>
    <xf numFmtId="0" fontId="0" fillId="40" borderId="17" xfId="0" applyFill="1" applyBorder="1"/>
    <xf numFmtId="0" fontId="0" fillId="40" borderId="16" xfId="0" applyFill="1" applyBorder="1"/>
    <xf numFmtId="0" fontId="0" fillId="42" borderId="0" xfId="0" applyFill="1" applyBorder="1"/>
    <xf numFmtId="0" fontId="16" fillId="42" borderId="0" xfId="0" applyFont="1" applyFill="1"/>
    <xf numFmtId="0" fontId="0" fillId="42" borderId="0" xfId="0" applyFill="1" applyAlignment="1">
      <alignment horizontal="right"/>
    </xf>
    <xf numFmtId="0" fontId="21" fillId="33" borderId="0" xfId="0" applyFont="1" applyFill="1"/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horizontal="left"/>
    </xf>
    <xf numFmtId="0" fontId="28" fillId="33" borderId="0" xfId="0" applyFont="1" applyFill="1"/>
    <xf numFmtId="0" fontId="27" fillId="34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14" fontId="28" fillId="33" borderId="10" xfId="0" applyNumberFormat="1" applyFont="1" applyFill="1" applyBorder="1" applyAlignment="1">
      <alignment horizontal="center" wrapText="1"/>
    </xf>
    <xf numFmtId="40" fontId="28" fillId="33" borderId="1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0" fontId="0" fillId="42" borderId="18" xfId="0" applyFill="1" applyBorder="1"/>
    <xf numFmtId="0" fontId="30" fillId="42" borderId="0" xfId="0" applyFont="1" applyFill="1"/>
    <xf numFmtId="0" fontId="31" fillId="42" borderId="0" xfId="0" applyFont="1" applyFill="1" applyAlignment="1">
      <alignment horizontal="center"/>
    </xf>
    <xf numFmtId="0" fontId="32" fillId="39" borderId="0" xfId="0" applyFont="1" applyFill="1"/>
    <xf numFmtId="0" fontId="0" fillId="40" borderId="13" xfId="0" applyFill="1" applyBorder="1"/>
    <xf numFmtId="0" fontId="28" fillId="0" borderId="0" xfId="0" applyFont="1" applyFill="1"/>
    <xf numFmtId="0" fontId="27" fillId="33" borderId="0" xfId="0" applyFont="1" applyFill="1" applyAlignment="1"/>
    <xf numFmtId="40" fontId="21" fillId="33" borderId="12" xfId="0" applyNumberFormat="1" applyFont="1" applyFill="1" applyBorder="1" applyAlignment="1">
      <alignment horizontal="right"/>
    </xf>
    <xf numFmtId="0" fontId="0" fillId="42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wrapText="1" shrinkToFit="1"/>
    </xf>
    <xf numFmtId="0" fontId="21" fillId="33" borderId="0" xfId="0" applyFont="1" applyFill="1" applyAlignment="1"/>
    <xf numFmtId="40" fontId="22" fillId="0" borderId="0" xfId="0" applyNumberFormat="1" applyFont="1" applyFill="1" applyBorder="1" applyAlignment="1">
      <alignment horizontal="right"/>
    </xf>
    <xf numFmtId="40" fontId="23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0" fontId="20" fillId="39" borderId="21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 shrinkToFit="1"/>
    </xf>
    <xf numFmtId="0" fontId="21" fillId="0" borderId="0" xfId="0" applyFont="1" applyFill="1" applyBorder="1" applyAlignment="1">
      <alignment wrapText="1" shrinkToFit="1"/>
    </xf>
    <xf numFmtId="0" fontId="21" fillId="0" borderId="0" xfId="0" applyFont="1" applyFill="1" applyBorder="1"/>
    <xf numFmtId="0" fontId="0" fillId="42" borderId="0" xfId="0" applyFill="1" applyBorder="1" applyAlignment="1">
      <alignment horizontal="right"/>
    </xf>
    <xf numFmtId="0" fontId="33" fillId="0" borderId="0" xfId="0" applyFont="1"/>
    <xf numFmtId="0" fontId="29" fillId="0" borderId="0" xfId="0" applyFont="1" applyFill="1" applyBorder="1"/>
    <xf numFmtId="0" fontId="32" fillId="42" borderId="0" xfId="0" applyFont="1" applyFill="1" applyBorder="1"/>
    <xf numFmtId="0" fontId="16" fillId="42" borderId="0" xfId="0" applyFont="1" applyFill="1" applyBorder="1" applyAlignment="1">
      <alignment horizontal="center"/>
    </xf>
    <xf numFmtId="0" fontId="0" fillId="40" borderId="23" xfId="0" applyFill="1" applyBorder="1"/>
    <xf numFmtId="0" fontId="0" fillId="40" borderId="24" xfId="0" applyFill="1" applyBorder="1"/>
    <xf numFmtId="0" fontId="0" fillId="40" borderId="25" xfId="0" applyFill="1" applyBorder="1"/>
    <xf numFmtId="0" fontId="0" fillId="40" borderId="19" xfId="0" applyFill="1" applyBorder="1"/>
    <xf numFmtId="0" fontId="0" fillId="40" borderId="0" xfId="0" applyFill="1" applyBorder="1"/>
    <xf numFmtId="0" fontId="0" fillId="40" borderId="20" xfId="0" applyFill="1" applyBorder="1"/>
    <xf numFmtId="0" fontId="0" fillId="40" borderId="26" xfId="0" applyFill="1" applyBorder="1"/>
    <xf numFmtId="0" fontId="0" fillId="40" borderId="18" xfId="0" applyFill="1" applyBorder="1"/>
    <xf numFmtId="0" fontId="0" fillId="40" borderId="27" xfId="0" applyFill="1" applyBorder="1"/>
    <xf numFmtId="0" fontId="16" fillId="0" borderId="0" xfId="0" applyFont="1" applyFill="1" applyBorder="1" applyAlignment="1">
      <alignment horizontal="center"/>
    </xf>
    <xf numFmtId="0" fontId="0" fillId="43" borderId="23" xfId="0" applyFill="1" applyBorder="1"/>
    <xf numFmtId="0" fontId="0" fillId="43" borderId="24" xfId="0" applyFill="1" applyBorder="1"/>
    <xf numFmtId="0" fontId="0" fillId="43" borderId="25" xfId="0" applyFill="1" applyBorder="1"/>
    <xf numFmtId="0" fontId="0" fillId="43" borderId="26" xfId="0" applyFill="1" applyBorder="1"/>
    <xf numFmtId="0" fontId="0" fillId="43" borderId="18" xfId="0" applyFill="1" applyBorder="1"/>
    <xf numFmtId="0" fontId="0" fillId="43" borderId="27" xfId="0" applyFill="1" applyBorder="1"/>
    <xf numFmtId="0" fontId="24" fillId="42" borderId="0" xfId="0" applyFont="1" applyFill="1" applyBorder="1"/>
    <xf numFmtId="0" fontId="16" fillId="42" borderId="0" xfId="0" applyFont="1" applyFill="1" applyBorder="1"/>
    <xf numFmtId="0" fontId="0" fillId="39" borderId="23" xfId="0" applyFill="1" applyBorder="1"/>
    <xf numFmtId="0" fontId="0" fillId="39" borderId="24" xfId="0" applyFill="1" applyBorder="1"/>
    <xf numFmtId="0" fontId="0" fillId="39" borderId="25" xfId="0" applyFill="1" applyBorder="1"/>
    <xf numFmtId="0" fontId="34" fillId="42" borderId="0" xfId="0" applyFont="1" applyFill="1"/>
    <xf numFmtId="0" fontId="35" fillId="42" borderId="0" xfId="0" applyFont="1" applyFill="1"/>
    <xf numFmtId="0" fontId="36" fillId="42" borderId="0" xfId="0" applyFont="1" applyFill="1"/>
    <xf numFmtId="0" fontId="37" fillId="42" borderId="0" xfId="0" applyFont="1" applyFill="1"/>
    <xf numFmtId="0" fontId="38" fillId="42" borderId="0" xfId="0" applyFont="1" applyFill="1" applyBorder="1"/>
    <xf numFmtId="0" fontId="31" fillId="42" borderId="0" xfId="0" applyFont="1" applyFill="1" applyBorder="1" applyAlignment="1">
      <alignment horizontal="center"/>
    </xf>
    <xf numFmtId="0" fontId="17" fillId="42" borderId="0" xfId="0" applyFont="1" applyFill="1" applyBorder="1"/>
    <xf numFmtId="0" fontId="39" fillId="33" borderId="10" xfId="0" applyFont="1" applyFill="1" applyBorder="1"/>
    <xf numFmtId="0" fontId="39" fillId="35" borderId="10" xfId="0" applyFont="1" applyFill="1" applyBorder="1"/>
    <xf numFmtId="0" fontId="40" fillId="0" borderId="0" xfId="0" applyFont="1"/>
    <xf numFmtId="0" fontId="0" fillId="40" borderId="19" xfId="0" applyFill="1" applyBorder="1" applyAlignment="1">
      <alignment horizontal="left"/>
    </xf>
    <xf numFmtId="0" fontId="0" fillId="40" borderId="26" xfId="0" applyFill="1" applyBorder="1" applyAlignment="1">
      <alignment horizontal="left"/>
    </xf>
    <xf numFmtId="0" fontId="16" fillId="42" borderId="0" xfId="0" applyFont="1" applyFill="1" applyAlignment="1">
      <alignment horizontal="right"/>
    </xf>
    <xf numFmtId="40" fontId="20" fillId="34" borderId="10" xfId="0" applyNumberFormat="1" applyFont="1" applyFill="1" applyBorder="1" applyAlignment="1">
      <alignment horizontal="right" wrapText="1"/>
    </xf>
    <xf numFmtId="40" fontId="21" fillId="33" borderId="10" xfId="0" applyNumberFormat="1" applyFont="1" applyFill="1" applyBorder="1" applyAlignment="1">
      <alignment horizontal="right" wrapText="1"/>
    </xf>
    <xf numFmtId="0" fontId="21" fillId="33" borderId="10" xfId="0" applyFont="1" applyFill="1" applyBorder="1" applyAlignment="1">
      <alignment horizontal="left" wrapText="1"/>
    </xf>
    <xf numFmtId="0" fontId="20" fillId="36" borderId="10" xfId="0" applyFont="1" applyFill="1" applyBorder="1" applyAlignment="1">
      <alignment horizontal="left" vertical="center"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16" fillId="0" borderId="18" xfId="0" applyFont="1" applyBorder="1" applyAlignment="1">
      <alignment horizontal="center"/>
    </xf>
    <xf numFmtId="0" fontId="16" fillId="44" borderId="0" xfId="0" applyFont="1" applyFill="1" applyBorder="1" applyAlignment="1">
      <alignment horizontal="center"/>
    </xf>
    <xf numFmtId="0" fontId="41" fillId="40" borderId="0" xfId="0" applyFont="1" applyFill="1"/>
    <xf numFmtId="0" fontId="13" fillId="0" borderId="0" xfId="0" applyFont="1" applyFill="1"/>
    <xf numFmtId="0" fontId="24" fillId="40" borderId="0" xfId="0" applyFont="1" applyFill="1" applyBorder="1" applyAlignment="1">
      <alignment horizontal="center" wrapText="1" shrinkToFit="1"/>
    </xf>
    <xf numFmtId="0" fontId="21" fillId="0" borderId="0" xfId="0" applyFont="1" applyFill="1" applyBorder="1" applyAlignment="1"/>
    <xf numFmtId="0" fontId="16" fillId="42" borderId="0" xfId="0" applyFont="1" applyFill="1" applyBorder="1" applyAlignment="1">
      <alignment horizontal="center"/>
    </xf>
    <xf numFmtId="0" fontId="21" fillId="33" borderId="0" xfId="0" applyFont="1" applyFill="1"/>
    <xf numFmtId="0" fontId="21" fillId="33" borderId="0" xfId="0" applyFont="1" applyFill="1" applyAlignment="1">
      <alignment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0" fillId="34" borderId="28" xfId="0" applyFont="1" applyFill="1" applyBorder="1" applyAlignment="1">
      <alignment horizontal="center" vertical="center" wrapText="1"/>
    </xf>
    <xf numFmtId="0" fontId="21" fillId="33" borderId="29" xfId="42" applyNumberFormat="1" applyFont="1" applyFill="1" applyBorder="1" applyAlignment="1">
      <alignment horizontal="right"/>
    </xf>
    <xf numFmtId="0" fontId="21" fillId="33" borderId="29" xfId="0" applyNumberFormat="1" applyFont="1" applyFill="1" applyBorder="1" applyAlignment="1">
      <alignment horizontal="right"/>
    </xf>
    <xf numFmtId="0" fontId="44" fillId="0" borderId="0" xfId="0" applyFont="1"/>
    <xf numFmtId="0" fontId="44" fillId="0" borderId="0" xfId="0" applyNumberFormat="1" applyFont="1"/>
    <xf numFmtId="0" fontId="0" fillId="38" borderId="0" xfId="0" applyFill="1"/>
    <xf numFmtId="0" fontId="0" fillId="38" borderId="0" xfId="0" applyNumberFormat="1" applyFill="1"/>
    <xf numFmtId="0" fontId="44" fillId="35" borderId="0" xfId="0" applyFont="1" applyFill="1"/>
    <xf numFmtId="0" fontId="21" fillId="35" borderId="29" xfId="42" applyNumberFormat="1" applyFont="1" applyFill="1" applyBorder="1" applyAlignment="1">
      <alignment horizontal="right"/>
    </xf>
    <xf numFmtId="0" fontId="21" fillId="35" borderId="29" xfId="0" applyNumberFormat="1" applyFont="1" applyFill="1" applyBorder="1" applyAlignment="1">
      <alignment horizontal="right"/>
    </xf>
    <xf numFmtId="0" fontId="44" fillId="35" borderId="0" xfId="0" applyNumberFormat="1" applyFont="1" applyFill="1"/>
    <xf numFmtId="0" fontId="13" fillId="37" borderId="0" xfId="0" applyFont="1" applyFill="1" applyAlignment="1">
      <alignment horizontal="center"/>
    </xf>
    <xf numFmtId="0" fontId="13" fillId="37" borderId="0" xfId="0" applyFont="1" applyFill="1" applyAlignment="1"/>
    <xf numFmtId="0" fontId="19" fillId="33" borderId="0" xfId="0" applyFont="1" applyFill="1"/>
    <xf numFmtId="0" fontId="19" fillId="38" borderId="0" xfId="0" applyFont="1" applyFill="1"/>
    <xf numFmtId="43" fontId="19" fillId="38" borderId="0" xfId="42" applyFont="1" applyFill="1"/>
    <xf numFmtId="0" fontId="24" fillId="39" borderId="13" xfId="0" applyFont="1" applyFill="1" applyBorder="1" applyAlignment="1">
      <alignment horizontal="center" vertical="top"/>
    </xf>
    <xf numFmtId="0" fontId="24" fillId="39" borderId="13" xfId="0" applyFont="1" applyFill="1" applyBorder="1" applyAlignment="1">
      <alignment horizontal="center" vertical="top" wrapText="1" shrinkToFit="1"/>
    </xf>
    <xf numFmtId="0" fontId="16" fillId="39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 shrinkToFit="1"/>
    </xf>
    <xf numFmtId="40" fontId="20" fillId="34" borderId="10" xfId="0" applyNumberFormat="1" applyFont="1" applyFill="1" applyBorder="1" applyAlignment="1">
      <alignment horizontal="right" wrapText="1"/>
    </xf>
    <xf numFmtId="0" fontId="0" fillId="0" borderId="0" xfId="0"/>
    <xf numFmtId="0" fontId="20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43" fillId="33" borderId="30" xfId="0" applyFont="1" applyFill="1" applyBorder="1" applyAlignment="1"/>
    <xf numFmtId="0" fontId="19" fillId="33" borderId="0" xfId="0" applyFont="1" applyFill="1" applyAlignment="1">
      <alignment horizontal="right"/>
    </xf>
    <xf numFmtId="44" fontId="18" fillId="33" borderId="31" xfId="43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 wrapText="1"/>
    </xf>
    <xf numFmtId="0" fontId="18" fillId="41" borderId="0" xfId="0" applyFont="1" applyFill="1"/>
    <xf numFmtId="0" fontId="20" fillId="41" borderId="0" xfId="0" applyFont="1" applyFill="1" applyBorder="1" applyAlignment="1">
      <alignment horizontal="center" wrapText="1"/>
    </xf>
    <xf numFmtId="0" fontId="18" fillId="41" borderId="19" xfId="0" applyFont="1" applyFill="1" applyBorder="1"/>
    <xf numFmtId="0" fontId="18" fillId="0" borderId="19" xfId="0" applyFont="1" applyFill="1" applyBorder="1"/>
    <xf numFmtId="0" fontId="20" fillId="41" borderId="0" xfId="0" applyFont="1" applyFill="1" applyBorder="1" applyAlignment="1">
      <alignment horizontal="center" vertical="center" wrapText="1" shrinkToFit="1"/>
    </xf>
    <xf numFmtId="0" fontId="16" fillId="42" borderId="0" xfId="0" applyFont="1" applyFill="1" applyBorder="1" applyAlignment="1">
      <alignment horizontal="center"/>
    </xf>
    <xf numFmtId="0" fontId="21" fillId="33" borderId="0" xfId="0" applyFont="1" applyFill="1"/>
    <xf numFmtId="0" fontId="21" fillId="33" borderId="0" xfId="0" applyFont="1" applyFill="1" applyAlignment="1">
      <alignment horizontal="left"/>
    </xf>
    <xf numFmtId="0" fontId="21" fillId="0" borderId="0" xfId="0" applyFont="1" applyFill="1" applyBorder="1"/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26" fillId="0" borderId="0" xfId="0" applyFont="1" applyFill="1"/>
    <xf numFmtId="0" fontId="24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3" fillId="33" borderId="30" xfId="0" applyFont="1" applyFill="1" applyBorder="1" applyAlignment="1">
      <alignment horizontal="center" wrapText="1"/>
    </xf>
    <xf numFmtId="0" fontId="21" fillId="33" borderId="0" xfId="0" applyFont="1" applyFill="1"/>
    <xf numFmtId="0" fontId="24" fillId="0" borderId="0" xfId="0" applyFont="1" applyFill="1" applyBorder="1" applyAlignment="1">
      <alignment horizontal="center" wrapText="1" shrinkToFit="1"/>
    </xf>
    <xf numFmtId="0" fontId="18" fillId="41" borderId="0" xfId="0" applyFont="1" applyFill="1" applyAlignment="1">
      <alignment horizontal="right"/>
    </xf>
    <xf numFmtId="0" fontId="43" fillId="33" borderId="30" xfId="0" applyFont="1" applyFill="1" applyBorder="1" applyAlignment="1">
      <alignment horizontal="left" wrapText="1"/>
    </xf>
    <xf numFmtId="44" fontId="18" fillId="0" borderId="0" xfId="0" applyNumberFormat="1" applyFont="1" applyFill="1" applyAlignment="1"/>
    <xf numFmtId="43" fontId="18" fillId="41" borderId="0" xfId="0" applyNumberFormat="1" applyFont="1" applyFill="1" applyAlignment="1"/>
    <xf numFmtId="43" fontId="18" fillId="0" borderId="0" xfId="42" applyNumberFormat="1" applyFont="1" applyFill="1" applyAlignment="1"/>
    <xf numFmtId="43" fontId="18" fillId="41" borderId="0" xfId="42" applyNumberFormat="1" applyFont="1" applyFill="1" applyAlignment="1"/>
    <xf numFmtId="43" fontId="18" fillId="0" borderId="0" xfId="0" applyNumberFormat="1" applyFont="1" applyFill="1" applyAlignment="1">
      <alignment horizontal="right"/>
    </xf>
    <xf numFmtId="43" fontId="18" fillId="0" borderId="0" xfId="0" applyNumberFormat="1" applyFont="1" applyFill="1"/>
    <xf numFmtId="43" fontId="18" fillId="41" borderId="0" xfId="0" applyNumberFormat="1" applyFont="1" applyFill="1" applyAlignment="1">
      <alignment horizontal="right"/>
    </xf>
    <xf numFmtId="44" fontId="18" fillId="0" borderId="0" xfId="0" applyNumberFormat="1" applyFont="1" applyFill="1" applyAlignment="1">
      <alignment horizontal="right"/>
    </xf>
    <xf numFmtId="14" fontId="21" fillId="33" borderId="10" xfId="0" applyNumberFormat="1" applyFont="1" applyFill="1" applyBorder="1" applyAlignment="1">
      <alignment horizontal="left" wrapText="1"/>
    </xf>
    <xf numFmtId="0" fontId="0" fillId="45" borderId="0" xfId="0" applyFill="1"/>
    <xf numFmtId="0" fontId="0" fillId="45" borderId="0" xfId="0" applyFill="1" applyBorder="1"/>
    <xf numFmtId="0" fontId="21" fillId="33" borderId="0" xfId="0" applyFont="1" applyFill="1"/>
    <xf numFmtId="0" fontId="28" fillId="0" borderId="33" xfId="0" applyFont="1" applyFill="1" applyBorder="1" applyAlignment="1">
      <alignment vertical="center" wrapText="1" shrinkToFit="1"/>
    </xf>
    <xf numFmtId="0" fontId="28" fillId="0" borderId="35" xfId="0" applyFont="1" applyFill="1" applyBorder="1" applyAlignment="1">
      <alignment vertical="center" wrapText="1" shrinkToFit="1"/>
    </xf>
    <xf numFmtId="0" fontId="28" fillId="0" borderId="36" xfId="0" applyFont="1" applyFill="1" applyBorder="1" applyAlignment="1">
      <alignment vertical="center" wrapText="1" shrinkToFit="1"/>
    </xf>
    <xf numFmtId="0" fontId="28" fillId="33" borderId="13" xfId="0" applyFont="1" applyFill="1" applyBorder="1"/>
    <xf numFmtId="0" fontId="28" fillId="0" borderId="34" xfId="0" applyFont="1" applyFill="1" applyBorder="1" applyAlignment="1">
      <alignment vertical="center" wrapText="1" shrinkToFit="1"/>
    </xf>
    <xf numFmtId="0" fontId="24" fillId="39" borderId="15" xfId="0" applyFont="1" applyFill="1" applyBorder="1" applyAlignment="1">
      <alignment horizontal="center" wrapText="1" shrinkToFit="1"/>
    </xf>
    <xf numFmtId="0" fontId="24" fillId="0" borderId="0" xfId="0" applyFont="1" applyFill="1" applyBorder="1" applyAlignment="1">
      <alignment horizontal="center" wrapText="1" shrinkToFit="1"/>
    </xf>
    <xf numFmtId="0" fontId="16" fillId="39" borderId="15" xfId="0" applyFont="1" applyFill="1" applyBorder="1" applyAlignment="1">
      <alignment horizontal="center"/>
    </xf>
    <xf numFmtId="0" fontId="16" fillId="39" borderId="16" xfId="0" applyFont="1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16" fillId="42" borderId="0" xfId="0" applyFont="1" applyFill="1" applyBorder="1" applyAlignment="1">
      <alignment horizontal="center"/>
    </xf>
    <xf numFmtId="0" fontId="21" fillId="33" borderId="0" xfId="0" applyFont="1" applyFill="1"/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vertical="top" wrapText="1"/>
    </xf>
    <xf numFmtId="10" fontId="21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/>
    </xf>
    <xf numFmtId="0" fontId="24" fillId="39" borderId="15" xfId="0" applyFont="1" applyFill="1" applyBorder="1" applyAlignment="1">
      <alignment horizontal="center" vertical="center"/>
    </xf>
    <xf numFmtId="0" fontId="24" fillId="39" borderId="16" xfId="0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/>
    </xf>
    <xf numFmtId="0" fontId="16" fillId="42" borderId="20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 wrapText="1" shrinkToFit="1"/>
    </xf>
    <xf numFmtId="0" fontId="24" fillId="39" borderId="16" xfId="0" applyFont="1" applyFill="1" applyBorder="1" applyAlignment="1">
      <alignment horizontal="center" wrapText="1" shrinkToFit="1"/>
    </xf>
    <xf numFmtId="0" fontId="20" fillId="33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43" fillId="33" borderId="30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center" wrapText="1"/>
    </xf>
    <xf numFmtId="0" fontId="25" fillId="33" borderId="14" xfId="0" applyFont="1" applyFill="1" applyBorder="1" applyAlignment="1">
      <alignment horizontal="center" wrapText="1"/>
    </xf>
    <xf numFmtId="0" fontId="20" fillId="36" borderId="12" xfId="0" applyFont="1" applyFill="1" applyBorder="1" applyAlignment="1">
      <alignment horizontal="left" vertical="center" wrapText="1"/>
    </xf>
    <xf numFmtId="0" fontId="20" fillId="36" borderId="11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wrapText="1"/>
    </xf>
    <xf numFmtId="0" fontId="20" fillId="34" borderId="14" xfId="0" applyFont="1" applyFill="1" applyBorder="1" applyAlignment="1">
      <alignment horizontal="left" wrapText="1"/>
    </xf>
    <xf numFmtId="0" fontId="20" fillId="34" borderId="11" xfId="0" applyFont="1" applyFill="1" applyBorder="1" applyAlignment="1">
      <alignment horizontal="left" wrapText="1"/>
    </xf>
    <xf numFmtId="0" fontId="19" fillId="33" borderId="0" xfId="0" quotePrefix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44" fontId="18" fillId="0" borderId="32" xfId="0" applyNumberFormat="1" applyFont="1" applyFill="1" applyBorder="1" applyAlignment="1">
      <alignment horizontal="center"/>
    </xf>
    <xf numFmtId="43" fontId="18" fillId="41" borderId="0" xfId="0" applyNumberFormat="1" applyFont="1" applyFill="1" applyAlignment="1">
      <alignment horizontal="center"/>
    </xf>
    <xf numFmtId="43" fontId="18" fillId="0" borderId="0" xfId="0" applyNumberFormat="1" applyFont="1" applyFill="1" applyAlignment="1">
      <alignment horizontal="center"/>
    </xf>
    <xf numFmtId="44" fontId="18" fillId="33" borderId="31" xfId="43" applyFont="1" applyFill="1" applyBorder="1" applyAlignment="1">
      <alignment horizontal="center"/>
    </xf>
    <xf numFmtId="0" fontId="13" fillId="37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 shrinkToFit="1"/>
    </xf>
    <xf numFmtId="0" fontId="21" fillId="33" borderId="12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6E3D2"/>
      <color rgb="FFCCE6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7</xdr:row>
      <xdr:rowOff>9525</xdr:rowOff>
    </xdr:from>
    <xdr:to>
      <xdr:col>0</xdr:col>
      <xdr:colOff>380975</xdr:colOff>
      <xdr:row>8</xdr:row>
      <xdr:rowOff>9501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9810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9</xdr:row>
      <xdr:rowOff>0</xdr:rowOff>
    </xdr:from>
    <xdr:to>
      <xdr:col>0</xdr:col>
      <xdr:colOff>400025</xdr:colOff>
      <xdr:row>9</xdr:row>
      <xdr:rowOff>190476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525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11</xdr:row>
      <xdr:rowOff>47625</xdr:rowOff>
    </xdr:from>
    <xdr:to>
      <xdr:col>0</xdr:col>
      <xdr:colOff>400025</xdr:colOff>
      <xdr:row>12</xdr:row>
      <xdr:rowOff>47601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7811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0</xdr:rowOff>
    </xdr:from>
    <xdr:to>
      <xdr:col>0</xdr:col>
      <xdr:colOff>400025</xdr:colOff>
      <xdr:row>13</xdr:row>
      <xdr:rowOff>190476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145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15</xdr:row>
      <xdr:rowOff>38100</xdr:rowOff>
    </xdr:from>
    <xdr:to>
      <xdr:col>0</xdr:col>
      <xdr:colOff>419075</xdr:colOff>
      <xdr:row>16</xdr:row>
      <xdr:rowOff>38076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33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17</xdr:row>
      <xdr:rowOff>19050</xdr:rowOff>
    </xdr:from>
    <xdr:to>
      <xdr:col>0</xdr:col>
      <xdr:colOff>428600</xdr:colOff>
      <xdr:row>18</xdr:row>
      <xdr:rowOff>19026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89560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19</xdr:row>
      <xdr:rowOff>38100</xdr:rowOff>
    </xdr:from>
    <xdr:to>
      <xdr:col>0</xdr:col>
      <xdr:colOff>428600</xdr:colOff>
      <xdr:row>20</xdr:row>
      <xdr:rowOff>38076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295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21</xdr:row>
      <xdr:rowOff>38100</xdr:rowOff>
    </xdr:from>
    <xdr:to>
      <xdr:col>0</xdr:col>
      <xdr:colOff>400025</xdr:colOff>
      <xdr:row>22</xdr:row>
      <xdr:rowOff>38076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3676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23</xdr:row>
      <xdr:rowOff>57150</xdr:rowOff>
    </xdr:from>
    <xdr:to>
      <xdr:col>0</xdr:col>
      <xdr:colOff>428600</xdr:colOff>
      <xdr:row>24</xdr:row>
      <xdr:rowOff>9501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4076700"/>
          <a:ext cx="200000" cy="190476"/>
        </a:xfrm>
        <a:prstGeom prst="rect">
          <a:avLst/>
        </a:prstGeom>
      </xdr:spPr>
    </xdr:pic>
    <xdr:clientData/>
  </xdr:twoCellAnchor>
  <xdr:twoCellAnchor>
    <xdr:from>
      <xdr:col>3</xdr:col>
      <xdr:colOff>459106</xdr:colOff>
      <xdr:row>34</xdr:row>
      <xdr:rowOff>47625</xdr:rowOff>
    </xdr:from>
    <xdr:to>
      <xdr:col>3</xdr:col>
      <xdr:colOff>504825</xdr:colOff>
      <xdr:row>34</xdr:row>
      <xdr:rowOff>93344</xdr:rowOff>
    </xdr:to>
    <xdr:sp macro="" textlink="">
      <xdr:nvSpPr>
        <xdr:cNvPr id="16" name="Down Arrow 15"/>
        <xdr:cNvSpPr/>
      </xdr:nvSpPr>
      <xdr:spPr>
        <a:xfrm flipH="1">
          <a:off x="12508231" y="4438650"/>
          <a:ext cx="45719" cy="457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1104900</xdr:colOff>
      <xdr:row>3</xdr:row>
      <xdr:rowOff>47595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1500"/>
          <a:ext cx="3000375" cy="238095"/>
        </a:xfrm>
        <a:prstGeom prst="rect">
          <a:avLst/>
        </a:prstGeom>
      </xdr:spPr>
    </xdr:pic>
    <xdr:clientData/>
  </xdr:twoCellAnchor>
  <xdr:twoCellAnchor>
    <xdr:from>
      <xdr:col>9</xdr:col>
      <xdr:colOff>295275</xdr:colOff>
      <xdr:row>1</xdr:row>
      <xdr:rowOff>276225</xdr:rowOff>
    </xdr:from>
    <xdr:to>
      <xdr:col>15</xdr:col>
      <xdr:colOff>0</xdr:colOff>
      <xdr:row>7</xdr:row>
      <xdr:rowOff>123825</xdr:rowOff>
    </xdr:to>
    <xdr:sp macro="" textlink="">
      <xdr:nvSpPr>
        <xdr:cNvPr id="3" name="Right Brace 2"/>
        <xdr:cNvSpPr/>
      </xdr:nvSpPr>
      <xdr:spPr>
        <a:xfrm rot="16200000">
          <a:off x="11525251" y="-723901"/>
          <a:ext cx="1209675" cy="359092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</xdr:colOff>
      <xdr:row>1</xdr:row>
      <xdr:rowOff>209550</xdr:rowOff>
    </xdr:from>
    <xdr:to>
      <xdr:col>9</xdr:col>
      <xdr:colOff>285750</xdr:colOff>
      <xdr:row>5</xdr:row>
      <xdr:rowOff>9525</xdr:rowOff>
    </xdr:to>
    <xdr:cxnSp macro="">
      <xdr:nvCxnSpPr>
        <xdr:cNvPr id="4" name="Straight Arrow Connector 3"/>
        <xdr:cNvCxnSpPr/>
      </xdr:nvCxnSpPr>
      <xdr:spPr>
        <a:xfrm>
          <a:off x="1933575" y="400050"/>
          <a:ext cx="8391525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14</xdr:row>
      <xdr:rowOff>47625</xdr:rowOff>
    </xdr:from>
    <xdr:to>
      <xdr:col>7</xdr:col>
      <xdr:colOff>533400</xdr:colOff>
      <xdr:row>15</xdr:row>
      <xdr:rowOff>38100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272415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333375</xdr:colOff>
      <xdr:row>13</xdr:row>
      <xdr:rowOff>38100</xdr:rowOff>
    </xdr:from>
    <xdr:to>
      <xdr:col>7</xdr:col>
      <xdr:colOff>533400</xdr:colOff>
      <xdr:row>14</xdr:row>
      <xdr:rowOff>28575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252412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342900</xdr:colOff>
      <xdr:row>12</xdr:row>
      <xdr:rowOff>19050</xdr:rowOff>
    </xdr:from>
    <xdr:to>
      <xdr:col>7</xdr:col>
      <xdr:colOff>542925</xdr:colOff>
      <xdr:row>13</xdr:row>
      <xdr:rowOff>9525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31457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342900</xdr:colOff>
      <xdr:row>11</xdr:row>
      <xdr:rowOff>0</xdr:rowOff>
    </xdr:from>
    <xdr:to>
      <xdr:col>7</xdr:col>
      <xdr:colOff>542925</xdr:colOff>
      <xdr:row>11</xdr:row>
      <xdr:rowOff>180975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0502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352425</xdr:colOff>
      <xdr:row>10</xdr:row>
      <xdr:rowOff>28575</xdr:rowOff>
    </xdr:from>
    <xdr:to>
      <xdr:col>7</xdr:col>
      <xdr:colOff>552450</xdr:colOff>
      <xdr:row>11</xdr:row>
      <xdr:rowOff>19050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194310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352425</xdr:colOff>
      <xdr:row>9</xdr:row>
      <xdr:rowOff>9525</xdr:rowOff>
    </xdr:from>
    <xdr:to>
      <xdr:col>7</xdr:col>
      <xdr:colOff>552450</xdr:colOff>
      <xdr:row>10</xdr:row>
      <xdr:rowOff>0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173355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361950</xdr:colOff>
      <xdr:row>8</xdr:row>
      <xdr:rowOff>9525</xdr:rowOff>
    </xdr:from>
    <xdr:to>
      <xdr:col>7</xdr:col>
      <xdr:colOff>561975</xdr:colOff>
      <xdr:row>9</xdr:row>
      <xdr:rowOff>0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154305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342900</xdr:colOff>
      <xdr:row>6</xdr:row>
      <xdr:rowOff>9525</xdr:rowOff>
    </xdr:from>
    <xdr:to>
      <xdr:col>7</xdr:col>
      <xdr:colOff>542925</xdr:colOff>
      <xdr:row>7</xdr:row>
      <xdr:rowOff>0</xdr:rowOff>
    </xdr:to>
    <xdr:pic>
      <xdr:nvPicPr>
        <xdr:cNvPr id="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00012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352425</xdr:colOff>
      <xdr:row>7</xdr:row>
      <xdr:rowOff>9525</xdr:rowOff>
    </xdr:from>
    <xdr:to>
      <xdr:col>7</xdr:col>
      <xdr:colOff>552450</xdr:colOff>
      <xdr:row>8</xdr:row>
      <xdr:rowOff>0</xdr:rowOff>
    </xdr:to>
    <xdr:pic>
      <xdr:nvPicPr>
        <xdr:cNvPr id="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135255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352425</xdr:colOff>
      <xdr:row>6</xdr:row>
      <xdr:rowOff>28575</xdr:rowOff>
    </xdr:from>
    <xdr:to>
      <xdr:col>0</xdr:col>
      <xdr:colOff>552450</xdr:colOff>
      <xdr:row>7</xdr:row>
      <xdr:rowOff>19050</xdr:rowOff>
    </xdr:to>
    <xdr:pic>
      <xdr:nvPicPr>
        <xdr:cNvPr id="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18110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352425</xdr:colOff>
      <xdr:row>7</xdr:row>
      <xdr:rowOff>9525</xdr:rowOff>
    </xdr:from>
    <xdr:to>
      <xdr:col>0</xdr:col>
      <xdr:colOff>552450</xdr:colOff>
      <xdr:row>8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35255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361950</xdr:colOff>
      <xdr:row>7</xdr:row>
      <xdr:rowOff>180975</xdr:rowOff>
    </xdr:from>
    <xdr:to>
      <xdr:col>0</xdr:col>
      <xdr:colOff>561975</xdr:colOff>
      <xdr:row>8</xdr:row>
      <xdr:rowOff>171450</xdr:rowOff>
    </xdr:to>
    <xdr:pic>
      <xdr:nvPicPr>
        <xdr:cNvPr id="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36207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361950</xdr:colOff>
      <xdr:row>9</xdr:row>
      <xdr:rowOff>9525</xdr:rowOff>
    </xdr:from>
    <xdr:to>
      <xdr:col>0</xdr:col>
      <xdr:colOff>561975</xdr:colOff>
      <xdr:row>10</xdr:row>
      <xdr:rowOff>0</xdr:rowOff>
    </xdr:to>
    <xdr:pic>
      <xdr:nvPicPr>
        <xdr:cNvPr id="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57162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361950</xdr:colOff>
      <xdr:row>10</xdr:row>
      <xdr:rowOff>28575</xdr:rowOff>
    </xdr:from>
    <xdr:to>
      <xdr:col>0</xdr:col>
      <xdr:colOff>561975</xdr:colOff>
      <xdr:row>11</xdr:row>
      <xdr:rowOff>19050</xdr:rowOff>
    </xdr:to>
    <xdr:pic>
      <xdr:nvPicPr>
        <xdr:cNvPr id="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78117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361950</xdr:colOff>
      <xdr:row>11</xdr:row>
      <xdr:rowOff>38100</xdr:rowOff>
    </xdr:from>
    <xdr:to>
      <xdr:col>0</xdr:col>
      <xdr:colOff>561975</xdr:colOff>
      <xdr:row>12</xdr:row>
      <xdr:rowOff>28575</xdr:rowOff>
    </xdr:to>
    <xdr:pic>
      <xdr:nvPicPr>
        <xdr:cNvPr id="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98120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409575</xdr:colOff>
      <xdr:row>12</xdr:row>
      <xdr:rowOff>38100</xdr:rowOff>
    </xdr:from>
    <xdr:to>
      <xdr:col>1</xdr:col>
      <xdr:colOff>0</xdr:colOff>
      <xdr:row>13</xdr:row>
      <xdr:rowOff>28575</xdr:rowOff>
    </xdr:to>
    <xdr:pic>
      <xdr:nvPicPr>
        <xdr:cNvPr id="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33362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371475</xdr:colOff>
      <xdr:row>12</xdr:row>
      <xdr:rowOff>38100</xdr:rowOff>
    </xdr:from>
    <xdr:to>
      <xdr:col>0</xdr:col>
      <xdr:colOff>571500</xdr:colOff>
      <xdr:row>13</xdr:row>
      <xdr:rowOff>28575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171700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371475</xdr:colOff>
      <xdr:row>13</xdr:row>
      <xdr:rowOff>28575</xdr:rowOff>
    </xdr:from>
    <xdr:to>
      <xdr:col>0</xdr:col>
      <xdr:colOff>571500</xdr:colOff>
      <xdr:row>14</xdr:row>
      <xdr:rowOff>19050</xdr:rowOff>
    </xdr:to>
    <xdr:pic>
      <xdr:nvPicPr>
        <xdr:cNvPr id="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35267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371475</xdr:colOff>
      <xdr:row>14</xdr:row>
      <xdr:rowOff>9525</xdr:rowOff>
    </xdr:from>
    <xdr:to>
      <xdr:col>0</xdr:col>
      <xdr:colOff>571500</xdr:colOff>
      <xdr:row>15</xdr:row>
      <xdr:rowOff>0</xdr:rowOff>
    </xdr:to>
    <xdr:pic>
      <xdr:nvPicPr>
        <xdr:cNvPr id="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524125"/>
          <a:ext cx="200025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504825</xdr:colOff>
      <xdr:row>21</xdr:row>
      <xdr:rowOff>19050</xdr:rowOff>
    </xdr:to>
    <xdr:pic>
      <xdr:nvPicPr>
        <xdr:cNvPr id="3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4981575"/>
          <a:ext cx="1114425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504825</xdr:colOff>
      <xdr:row>22</xdr:row>
      <xdr:rowOff>19050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5172075"/>
          <a:ext cx="1114425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504825</xdr:colOff>
      <xdr:row>23</xdr:row>
      <xdr:rowOff>19050</xdr:rowOff>
    </xdr:to>
    <xdr:pic>
      <xdr:nvPicPr>
        <xdr:cNvPr id="3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5362575"/>
          <a:ext cx="1114425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57150</xdr:colOff>
      <xdr:row>20</xdr:row>
      <xdr:rowOff>0</xdr:rowOff>
    </xdr:from>
    <xdr:to>
      <xdr:col>8</xdr:col>
      <xdr:colOff>561975</xdr:colOff>
      <xdr:row>21</xdr:row>
      <xdr:rowOff>19050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24350" y="4981575"/>
          <a:ext cx="1114425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504825</xdr:colOff>
      <xdr:row>22</xdr:row>
      <xdr:rowOff>19050</xdr:rowOff>
    </xdr:to>
    <xdr:pic>
      <xdr:nvPicPr>
        <xdr:cNvPr id="30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7200" y="5172075"/>
          <a:ext cx="1114425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13</xdr:col>
      <xdr:colOff>504825</xdr:colOff>
      <xdr:row>21</xdr:row>
      <xdr:rowOff>19050</xdr:rowOff>
    </xdr:to>
    <xdr:pic>
      <xdr:nvPicPr>
        <xdr:cNvPr id="30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4981575"/>
          <a:ext cx="1114425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504825</xdr:colOff>
      <xdr:row>22</xdr:row>
      <xdr:rowOff>19050</xdr:rowOff>
    </xdr:to>
    <xdr:pic>
      <xdr:nvPicPr>
        <xdr:cNvPr id="3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5172075"/>
          <a:ext cx="1114425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28576</xdr:colOff>
      <xdr:row>25</xdr:row>
      <xdr:rowOff>85725</xdr:rowOff>
    </xdr:from>
    <xdr:to>
      <xdr:col>15</xdr:col>
      <xdr:colOff>371476</xdr:colOff>
      <xdr:row>29</xdr:row>
      <xdr:rowOff>9525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6" y="6029325"/>
          <a:ext cx="9486900" cy="685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3</xdr:row>
      <xdr:rowOff>88900</xdr:rowOff>
    </xdr:from>
    <xdr:to>
      <xdr:col>2</xdr:col>
      <xdr:colOff>647186</xdr:colOff>
      <xdr:row>5</xdr:row>
      <xdr:rowOff>3138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104900"/>
          <a:ext cx="4114286" cy="295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459106</xdr:colOff>
      <xdr:row>23</xdr:row>
      <xdr:rowOff>47625</xdr:rowOff>
    </xdr:from>
    <xdr:to>
      <xdr:col>20</xdr:col>
      <xdr:colOff>504825</xdr:colOff>
      <xdr:row>23</xdr:row>
      <xdr:rowOff>93344</xdr:rowOff>
    </xdr:to>
    <xdr:sp macro="" textlink="">
      <xdr:nvSpPr>
        <xdr:cNvPr id="2" name="Down Arrow 1"/>
        <xdr:cNvSpPr/>
      </xdr:nvSpPr>
      <xdr:spPr>
        <a:xfrm flipH="1">
          <a:off x="1792606" y="5191125"/>
          <a:ext cx="45719" cy="457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180975</xdr:colOff>
      <xdr:row>7</xdr:row>
      <xdr:rowOff>9525</xdr:rowOff>
    </xdr:from>
    <xdr:to>
      <xdr:col>0</xdr:col>
      <xdr:colOff>380975</xdr:colOff>
      <xdr:row>8</xdr:row>
      <xdr:rowOff>9501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9810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</xdr:row>
      <xdr:rowOff>171450</xdr:rowOff>
    </xdr:from>
    <xdr:to>
      <xdr:col>0</xdr:col>
      <xdr:colOff>400025</xdr:colOff>
      <xdr:row>9</xdr:row>
      <xdr:rowOff>171426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11</xdr:row>
      <xdr:rowOff>47625</xdr:rowOff>
    </xdr:from>
    <xdr:to>
      <xdr:col>0</xdr:col>
      <xdr:colOff>400025</xdr:colOff>
      <xdr:row>12</xdr:row>
      <xdr:rowOff>47601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7811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0</xdr:rowOff>
    </xdr:from>
    <xdr:to>
      <xdr:col>0</xdr:col>
      <xdr:colOff>400025</xdr:colOff>
      <xdr:row>13</xdr:row>
      <xdr:rowOff>190476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145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15</xdr:row>
      <xdr:rowOff>38100</xdr:rowOff>
    </xdr:from>
    <xdr:to>
      <xdr:col>0</xdr:col>
      <xdr:colOff>447650</xdr:colOff>
      <xdr:row>16</xdr:row>
      <xdr:rowOff>38076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533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17</xdr:row>
      <xdr:rowOff>19050</xdr:rowOff>
    </xdr:from>
    <xdr:to>
      <xdr:col>0</xdr:col>
      <xdr:colOff>428600</xdr:colOff>
      <xdr:row>18</xdr:row>
      <xdr:rowOff>19026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89560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19</xdr:row>
      <xdr:rowOff>38100</xdr:rowOff>
    </xdr:from>
    <xdr:to>
      <xdr:col>0</xdr:col>
      <xdr:colOff>428600</xdr:colOff>
      <xdr:row>20</xdr:row>
      <xdr:rowOff>38076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295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21</xdr:row>
      <xdr:rowOff>66675</xdr:rowOff>
    </xdr:from>
    <xdr:to>
      <xdr:col>0</xdr:col>
      <xdr:colOff>400025</xdr:colOff>
      <xdr:row>22</xdr:row>
      <xdr:rowOff>66651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37052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23</xdr:row>
      <xdr:rowOff>57150</xdr:rowOff>
    </xdr:from>
    <xdr:to>
      <xdr:col>0</xdr:col>
      <xdr:colOff>428600</xdr:colOff>
      <xdr:row>24</xdr:row>
      <xdr:rowOff>9501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4076700"/>
          <a:ext cx="200000" cy="190476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11</xdr:row>
      <xdr:rowOff>85713</xdr:rowOff>
    </xdr:from>
    <xdr:to>
      <xdr:col>0</xdr:col>
      <xdr:colOff>447675</xdr:colOff>
      <xdr:row>12</xdr:row>
      <xdr:rowOff>47625</xdr:rowOff>
    </xdr:to>
    <xdr:cxnSp macro="">
      <xdr:nvCxnSpPr>
        <xdr:cNvPr id="26" name="Straight Connector 25"/>
        <xdr:cNvCxnSpPr/>
      </xdr:nvCxnSpPr>
      <xdr:spPr>
        <a:xfrm>
          <a:off x="219075" y="2190738"/>
          <a:ext cx="228600" cy="152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426718</xdr:colOff>
      <xdr:row>33</xdr:row>
      <xdr:rowOff>38100</xdr:rowOff>
    </xdr:from>
    <xdr:to>
      <xdr:col>4</xdr:col>
      <xdr:colOff>533399</xdr:colOff>
      <xdr:row>33</xdr:row>
      <xdr:rowOff>133350</xdr:rowOff>
    </xdr:to>
    <xdr:sp macro="" textlink="">
      <xdr:nvSpPr>
        <xdr:cNvPr id="29" name="Down Arrow 28"/>
        <xdr:cNvSpPr/>
      </xdr:nvSpPr>
      <xdr:spPr>
        <a:xfrm>
          <a:off x="2779393" y="6153150"/>
          <a:ext cx="106681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647700</xdr:colOff>
      <xdr:row>33</xdr:row>
      <xdr:rowOff>104775</xdr:rowOff>
    </xdr:from>
    <xdr:to>
      <xdr:col>10</xdr:col>
      <xdr:colOff>28575</xdr:colOff>
      <xdr:row>33</xdr:row>
      <xdr:rowOff>123825</xdr:rowOff>
    </xdr:to>
    <xdr:cxnSp macro="">
      <xdr:nvCxnSpPr>
        <xdr:cNvPr id="33" name="Straight Arrow Connector 32"/>
        <xdr:cNvCxnSpPr/>
      </xdr:nvCxnSpPr>
      <xdr:spPr>
        <a:xfrm>
          <a:off x="6067425" y="6343650"/>
          <a:ext cx="6667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459106</xdr:colOff>
      <xdr:row>39</xdr:row>
      <xdr:rowOff>47625</xdr:rowOff>
    </xdr:from>
    <xdr:to>
      <xdr:col>3</xdr:col>
      <xdr:colOff>504825</xdr:colOff>
      <xdr:row>39</xdr:row>
      <xdr:rowOff>93344</xdr:rowOff>
    </xdr:to>
    <xdr:sp macro="" textlink="">
      <xdr:nvSpPr>
        <xdr:cNvPr id="34" name="Down Arrow 33"/>
        <xdr:cNvSpPr/>
      </xdr:nvSpPr>
      <xdr:spPr>
        <a:xfrm flipH="1">
          <a:off x="12908281" y="5200650"/>
          <a:ext cx="45719" cy="457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426718</xdr:colOff>
      <xdr:row>49</xdr:row>
      <xdr:rowOff>38100</xdr:rowOff>
    </xdr:from>
    <xdr:to>
      <xdr:col>4</xdr:col>
      <xdr:colOff>533399</xdr:colOff>
      <xdr:row>49</xdr:row>
      <xdr:rowOff>133350</xdr:rowOff>
    </xdr:to>
    <xdr:sp macro="" textlink="">
      <xdr:nvSpPr>
        <xdr:cNvPr id="35" name="Down Arrow 34"/>
        <xdr:cNvSpPr/>
      </xdr:nvSpPr>
      <xdr:spPr>
        <a:xfrm>
          <a:off x="2779393" y="6153150"/>
          <a:ext cx="106681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27</xdr:col>
      <xdr:colOff>219075</xdr:colOff>
      <xdr:row>6</xdr:row>
      <xdr:rowOff>19050</xdr:rowOff>
    </xdr:from>
    <xdr:to>
      <xdr:col>30</xdr:col>
      <xdr:colOff>466725</xdr:colOff>
      <xdr:row>12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35400" y="1171575"/>
          <a:ext cx="2076450" cy="1238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57150</xdr:colOff>
      <xdr:row>6</xdr:row>
      <xdr:rowOff>0</xdr:rowOff>
    </xdr:from>
    <xdr:to>
      <xdr:col>22</xdr:col>
      <xdr:colOff>447675</xdr:colOff>
      <xdr:row>12</xdr:row>
      <xdr:rowOff>85725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63225" y="1152525"/>
          <a:ext cx="3152775" cy="1228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438150</xdr:colOff>
      <xdr:row>7</xdr:row>
      <xdr:rowOff>142875</xdr:rowOff>
    </xdr:from>
    <xdr:to>
      <xdr:col>27</xdr:col>
      <xdr:colOff>28575</xdr:colOff>
      <xdr:row>13</xdr:row>
      <xdr:rowOff>19050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44875" y="1485900"/>
          <a:ext cx="200025" cy="1019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21</xdr:col>
      <xdr:colOff>38100</xdr:colOff>
      <xdr:row>12</xdr:row>
      <xdr:rowOff>104775</xdr:rowOff>
    </xdr:from>
    <xdr:to>
      <xdr:col>21</xdr:col>
      <xdr:colOff>457200</xdr:colOff>
      <xdr:row>34</xdr:row>
      <xdr:rowOff>0</xdr:rowOff>
    </xdr:to>
    <xdr:cxnSp macro="">
      <xdr:nvCxnSpPr>
        <xdr:cNvPr id="43" name="Straight Arrow Connector 42"/>
        <xdr:cNvCxnSpPr/>
      </xdr:nvCxnSpPr>
      <xdr:spPr>
        <a:xfrm>
          <a:off x="12696825" y="2400300"/>
          <a:ext cx="419100" cy="409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495300</xdr:colOff>
      <xdr:row>14</xdr:row>
      <xdr:rowOff>28575</xdr:rowOff>
    </xdr:from>
    <xdr:to>
      <xdr:col>25</xdr:col>
      <xdr:colOff>152400</xdr:colOff>
      <xdr:row>34</xdr:row>
      <xdr:rowOff>19050</xdr:rowOff>
    </xdr:to>
    <xdr:cxnSp macro="">
      <xdr:nvCxnSpPr>
        <xdr:cNvPr id="45" name="Straight Arrow Connector 44"/>
        <xdr:cNvCxnSpPr/>
      </xdr:nvCxnSpPr>
      <xdr:spPr>
        <a:xfrm>
          <a:off x="14982825" y="2514600"/>
          <a:ext cx="266700" cy="400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571500</xdr:colOff>
      <xdr:row>12</xdr:row>
      <xdr:rowOff>142875</xdr:rowOff>
    </xdr:from>
    <xdr:to>
      <xdr:col>30</xdr:col>
      <xdr:colOff>28575</xdr:colOff>
      <xdr:row>33</xdr:row>
      <xdr:rowOff>180975</xdr:rowOff>
    </xdr:to>
    <xdr:cxnSp macro="">
      <xdr:nvCxnSpPr>
        <xdr:cNvPr id="47" name="Straight Arrow Connector 46"/>
        <xdr:cNvCxnSpPr/>
      </xdr:nvCxnSpPr>
      <xdr:spPr>
        <a:xfrm flipH="1">
          <a:off x="18107025" y="2438400"/>
          <a:ext cx="66675" cy="404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33</xdr:row>
      <xdr:rowOff>123825</xdr:rowOff>
    </xdr:from>
    <xdr:to>
      <xdr:col>5</xdr:col>
      <xdr:colOff>1162050</xdr:colOff>
      <xdr:row>33</xdr:row>
      <xdr:rowOff>152400</xdr:rowOff>
    </xdr:to>
    <xdr:cxnSp macro="">
      <xdr:nvCxnSpPr>
        <xdr:cNvPr id="4" name="Straight Arrow Connector 3"/>
        <xdr:cNvCxnSpPr/>
      </xdr:nvCxnSpPr>
      <xdr:spPr>
        <a:xfrm>
          <a:off x="2971800" y="6362700"/>
          <a:ext cx="11525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49</xdr:row>
      <xdr:rowOff>38100</xdr:rowOff>
    </xdr:from>
    <xdr:to>
      <xdr:col>5</xdr:col>
      <xdr:colOff>1219200</xdr:colOff>
      <xdr:row>49</xdr:row>
      <xdr:rowOff>66675</xdr:rowOff>
    </xdr:to>
    <xdr:cxnSp macro="">
      <xdr:nvCxnSpPr>
        <xdr:cNvPr id="27" name="Straight Arrow Connector 26"/>
        <xdr:cNvCxnSpPr/>
      </xdr:nvCxnSpPr>
      <xdr:spPr>
        <a:xfrm>
          <a:off x="3028950" y="9553575"/>
          <a:ext cx="11525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12</xdr:row>
      <xdr:rowOff>104775</xdr:rowOff>
    </xdr:from>
    <xdr:to>
      <xdr:col>18</xdr:col>
      <xdr:colOff>857250</xdr:colOff>
      <xdr:row>31</xdr:row>
      <xdr:rowOff>123825</xdr:rowOff>
    </xdr:to>
    <xdr:cxnSp macro="">
      <xdr:nvCxnSpPr>
        <xdr:cNvPr id="7" name="Straight Arrow Connector 6"/>
        <xdr:cNvCxnSpPr/>
      </xdr:nvCxnSpPr>
      <xdr:spPr>
        <a:xfrm flipH="1">
          <a:off x="11715750" y="2400300"/>
          <a:ext cx="381000" cy="3810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314325</xdr:colOff>
      <xdr:row>48</xdr:row>
      <xdr:rowOff>123825</xdr:rowOff>
    </xdr:from>
    <xdr:to>
      <xdr:col>13</xdr:col>
      <xdr:colOff>381000</xdr:colOff>
      <xdr:row>54</xdr:row>
      <xdr:rowOff>9525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9544050"/>
          <a:ext cx="25050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1447361</xdr:colOff>
      <xdr:row>3</xdr:row>
      <xdr:rowOff>47595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3514286" cy="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1447361</xdr:colOff>
      <xdr:row>16</xdr:row>
      <xdr:rowOff>47595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10025"/>
          <a:ext cx="3514286" cy="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1447361</xdr:colOff>
      <xdr:row>31</xdr:row>
      <xdr:rowOff>47595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9525"/>
          <a:ext cx="3514286" cy="238095"/>
        </a:xfrm>
        <a:prstGeom prst="rect">
          <a:avLst/>
        </a:prstGeom>
      </xdr:spPr>
    </xdr:pic>
    <xdr:clientData/>
  </xdr:twoCellAnchor>
  <xdr:twoCellAnchor>
    <xdr:from>
      <xdr:col>8</xdr:col>
      <xdr:colOff>142874</xdr:colOff>
      <xdr:row>2</xdr:row>
      <xdr:rowOff>145577</xdr:rowOff>
    </xdr:from>
    <xdr:to>
      <xdr:col>12</xdr:col>
      <xdr:colOff>571502</xdr:colOff>
      <xdr:row>8</xdr:row>
      <xdr:rowOff>202727</xdr:rowOff>
    </xdr:to>
    <xdr:sp macro="" textlink="">
      <xdr:nvSpPr>
        <xdr:cNvPr id="9" name="Right Brace 8"/>
        <xdr:cNvSpPr/>
      </xdr:nvSpPr>
      <xdr:spPr>
        <a:xfrm rot="16200000">
          <a:off x="10282238" y="-354487"/>
          <a:ext cx="1209675" cy="335280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1866900</xdr:colOff>
      <xdr:row>1</xdr:row>
      <xdr:rowOff>295275</xdr:rowOff>
    </xdr:from>
    <xdr:to>
      <xdr:col>10</xdr:col>
      <xdr:colOff>200025</xdr:colOff>
      <xdr:row>4</xdr:row>
      <xdr:rowOff>28575</xdr:rowOff>
    </xdr:to>
    <xdr:cxnSp macro="">
      <xdr:nvCxnSpPr>
        <xdr:cNvPr id="11" name="Straight Arrow Connector 10"/>
        <xdr:cNvCxnSpPr/>
      </xdr:nvCxnSpPr>
      <xdr:spPr>
        <a:xfrm>
          <a:off x="3933825" y="485775"/>
          <a:ext cx="6943725" cy="495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1447361</xdr:colOff>
      <xdr:row>3</xdr:row>
      <xdr:rowOff>47595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3514286" cy="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1447361</xdr:colOff>
      <xdr:row>16</xdr:row>
      <xdr:rowOff>47595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5675"/>
          <a:ext cx="3514286" cy="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1447361</xdr:colOff>
      <xdr:row>31</xdr:row>
      <xdr:rowOff>47595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72275"/>
          <a:ext cx="3514286" cy="238095"/>
        </a:xfrm>
        <a:prstGeom prst="rect">
          <a:avLst/>
        </a:prstGeom>
      </xdr:spPr>
    </xdr:pic>
    <xdr:clientData/>
  </xdr:twoCellAnchor>
  <xdr:twoCellAnchor>
    <xdr:from>
      <xdr:col>5</xdr:col>
      <xdr:colOff>1057275</xdr:colOff>
      <xdr:row>2</xdr:row>
      <xdr:rowOff>0</xdr:rowOff>
    </xdr:from>
    <xdr:to>
      <xdr:col>7</xdr:col>
      <xdr:colOff>495300</xdr:colOff>
      <xdr:row>7</xdr:row>
      <xdr:rowOff>104775</xdr:rowOff>
    </xdr:to>
    <xdr:cxnSp macro="">
      <xdr:nvCxnSpPr>
        <xdr:cNvPr id="14" name="Straight Arrow Connector 13"/>
        <xdr:cNvCxnSpPr/>
      </xdr:nvCxnSpPr>
      <xdr:spPr>
        <a:xfrm>
          <a:off x="7010400" y="571500"/>
          <a:ext cx="1704975" cy="1057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24</xdr:row>
      <xdr:rowOff>9525</xdr:rowOff>
    </xdr:from>
    <xdr:to>
      <xdr:col>22</xdr:col>
      <xdr:colOff>247625</xdr:colOff>
      <xdr:row>25</xdr:row>
      <xdr:rowOff>9501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325600" y="46386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</xdr:row>
      <xdr:rowOff>9525</xdr:rowOff>
    </xdr:from>
    <xdr:to>
      <xdr:col>0</xdr:col>
      <xdr:colOff>380975</xdr:colOff>
      <xdr:row>8</xdr:row>
      <xdr:rowOff>9501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525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</xdr:row>
      <xdr:rowOff>171450</xdr:rowOff>
    </xdr:from>
    <xdr:to>
      <xdr:col>0</xdr:col>
      <xdr:colOff>400025</xdr:colOff>
      <xdr:row>9</xdr:row>
      <xdr:rowOff>171426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7049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11</xdr:row>
      <xdr:rowOff>47625</xdr:rowOff>
    </xdr:from>
    <xdr:to>
      <xdr:col>0</xdr:col>
      <xdr:colOff>400025</xdr:colOff>
      <xdr:row>12</xdr:row>
      <xdr:rowOff>47601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52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0</xdr:rowOff>
    </xdr:from>
    <xdr:to>
      <xdr:col>0</xdr:col>
      <xdr:colOff>400025</xdr:colOff>
      <xdr:row>13</xdr:row>
      <xdr:rowOff>190476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4860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15</xdr:row>
      <xdr:rowOff>38100</xdr:rowOff>
    </xdr:from>
    <xdr:to>
      <xdr:col>0</xdr:col>
      <xdr:colOff>447650</xdr:colOff>
      <xdr:row>16</xdr:row>
      <xdr:rowOff>38076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9051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17</xdr:row>
      <xdr:rowOff>19050</xdr:rowOff>
    </xdr:from>
    <xdr:to>
      <xdr:col>0</xdr:col>
      <xdr:colOff>428600</xdr:colOff>
      <xdr:row>18</xdr:row>
      <xdr:rowOff>19026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2670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19</xdr:row>
      <xdr:rowOff>38100</xdr:rowOff>
    </xdr:from>
    <xdr:to>
      <xdr:col>0</xdr:col>
      <xdr:colOff>428600</xdr:colOff>
      <xdr:row>20</xdr:row>
      <xdr:rowOff>38076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6671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21</xdr:row>
      <xdr:rowOff>66675</xdr:rowOff>
    </xdr:from>
    <xdr:to>
      <xdr:col>0</xdr:col>
      <xdr:colOff>400025</xdr:colOff>
      <xdr:row>22</xdr:row>
      <xdr:rowOff>66651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07670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23</xdr:row>
      <xdr:rowOff>57150</xdr:rowOff>
    </xdr:from>
    <xdr:to>
      <xdr:col>0</xdr:col>
      <xdr:colOff>428600</xdr:colOff>
      <xdr:row>24</xdr:row>
      <xdr:rowOff>9501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44481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</xdr:row>
      <xdr:rowOff>9525</xdr:rowOff>
    </xdr:from>
    <xdr:to>
      <xdr:col>0</xdr:col>
      <xdr:colOff>380975</xdr:colOff>
      <xdr:row>8</xdr:row>
      <xdr:rowOff>9501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525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</xdr:row>
      <xdr:rowOff>171450</xdr:rowOff>
    </xdr:from>
    <xdr:to>
      <xdr:col>0</xdr:col>
      <xdr:colOff>400025</xdr:colOff>
      <xdr:row>9</xdr:row>
      <xdr:rowOff>171426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7049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11</xdr:row>
      <xdr:rowOff>47625</xdr:rowOff>
    </xdr:from>
    <xdr:to>
      <xdr:col>0</xdr:col>
      <xdr:colOff>400025</xdr:colOff>
      <xdr:row>12</xdr:row>
      <xdr:rowOff>47601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52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0</xdr:rowOff>
    </xdr:from>
    <xdr:to>
      <xdr:col>0</xdr:col>
      <xdr:colOff>400025</xdr:colOff>
      <xdr:row>13</xdr:row>
      <xdr:rowOff>190476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4860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15</xdr:row>
      <xdr:rowOff>38100</xdr:rowOff>
    </xdr:from>
    <xdr:to>
      <xdr:col>0</xdr:col>
      <xdr:colOff>447650</xdr:colOff>
      <xdr:row>16</xdr:row>
      <xdr:rowOff>38076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9051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17</xdr:row>
      <xdr:rowOff>19050</xdr:rowOff>
    </xdr:from>
    <xdr:to>
      <xdr:col>0</xdr:col>
      <xdr:colOff>428600</xdr:colOff>
      <xdr:row>18</xdr:row>
      <xdr:rowOff>19026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2670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19</xdr:row>
      <xdr:rowOff>38100</xdr:rowOff>
    </xdr:from>
    <xdr:to>
      <xdr:col>0</xdr:col>
      <xdr:colOff>428600</xdr:colOff>
      <xdr:row>20</xdr:row>
      <xdr:rowOff>38076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6671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21</xdr:row>
      <xdr:rowOff>66675</xdr:rowOff>
    </xdr:from>
    <xdr:to>
      <xdr:col>0</xdr:col>
      <xdr:colOff>400025</xdr:colOff>
      <xdr:row>22</xdr:row>
      <xdr:rowOff>66651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07670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23</xdr:row>
      <xdr:rowOff>57150</xdr:rowOff>
    </xdr:from>
    <xdr:to>
      <xdr:col>0</xdr:col>
      <xdr:colOff>428600</xdr:colOff>
      <xdr:row>23</xdr:row>
      <xdr:rowOff>200001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4448175"/>
          <a:ext cx="200000" cy="190476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13</xdr:row>
      <xdr:rowOff>9513</xdr:rowOff>
    </xdr:from>
    <xdr:to>
      <xdr:col>0</xdr:col>
      <xdr:colOff>428625</xdr:colOff>
      <xdr:row>13</xdr:row>
      <xdr:rowOff>161925</xdr:rowOff>
    </xdr:to>
    <xdr:cxnSp macro="">
      <xdr:nvCxnSpPr>
        <xdr:cNvPr id="32" name="Straight Connector 31"/>
        <xdr:cNvCxnSpPr/>
      </xdr:nvCxnSpPr>
      <xdr:spPr>
        <a:xfrm>
          <a:off x="200025" y="2495538"/>
          <a:ext cx="228600" cy="152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459106</xdr:colOff>
      <xdr:row>24</xdr:row>
      <xdr:rowOff>47625</xdr:rowOff>
    </xdr:from>
    <xdr:to>
      <xdr:col>20</xdr:col>
      <xdr:colOff>504825</xdr:colOff>
      <xdr:row>24</xdr:row>
      <xdr:rowOff>93344</xdr:rowOff>
    </xdr:to>
    <xdr:sp macro="" textlink="">
      <xdr:nvSpPr>
        <xdr:cNvPr id="38" name="Down Arrow 37"/>
        <xdr:cNvSpPr/>
      </xdr:nvSpPr>
      <xdr:spPr>
        <a:xfrm flipH="1">
          <a:off x="13117831" y="4438650"/>
          <a:ext cx="45719" cy="457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18</xdr:col>
      <xdr:colOff>57150</xdr:colOff>
      <xdr:row>6</xdr:row>
      <xdr:rowOff>0</xdr:rowOff>
    </xdr:from>
    <xdr:to>
      <xdr:col>22</xdr:col>
      <xdr:colOff>238125</xdr:colOff>
      <xdr:row>12</xdr:row>
      <xdr:rowOff>85725</xdr:rowOff>
    </xdr:to>
    <xdr:pic>
      <xdr:nvPicPr>
        <xdr:cNvPr id="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72825" y="1152525"/>
          <a:ext cx="3152775" cy="1228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438150</xdr:colOff>
      <xdr:row>7</xdr:row>
      <xdr:rowOff>142875</xdr:rowOff>
    </xdr:from>
    <xdr:to>
      <xdr:col>27</xdr:col>
      <xdr:colOff>28575</xdr:colOff>
      <xdr:row>13</xdr:row>
      <xdr:rowOff>19050</xdr:rowOff>
    </xdr:to>
    <xdr:pic>
      <xdr:nvPicPr>
        <xdr:cNvPr id="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754475" y="1485900"/>
          <a:ext cx="200025" cy="1019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21</xdr:col>
      <xdr:colOff>38100</xdr:colOff>
      <xdr:row>12</xdr:row>
      <xdr:rowOff>76200</xdr:rowOff>
    </xdr:from>
    <xdr:to>
      <xdr:col>21</xdr:col>
      <xdr:colOff>457200</xdr:colOff>
      <xdr:row>34</xdr:row>
      <xdr:rowOff>171450</xdr:rowOff>
    </xdr:to>
    <xdr:cxnSp macro="">
      <xdr:nvCxnSpPr>
        <xdr:cNvPr id="42" name="Straight Arrow Connector 41"/>
        <xdr:cNvCxnSpPr/>
      </xdr:nvCxnSpPr>
      <xdr:spPr>
        <a:xfrm>
          <a:off x="13706475" y="2371725"/>
          <a:ext cx="419100" cy="4419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495300</xdr:colOff>
      <xdr:row>14</xdr:row>
      <xdr:rowOff>28575</xdr:rowOff>
    </xdr:from>
    <xdr:to>
      <xdr:col>25</xdr:col>
      <xdr:colOff>152400</xdr:colOff>
      <xdr:row>35</xdr:row>
      <xdr:rowOff>19050</xdr:rowOff>
    </xdr:to>
    <xdr:cxnSp macro="">
      <xdr:nvCxnSpPr>
        <xdr:cNvPr id="43" name="Straight Arrow Connector 42"/>
        <xdr:cNvCxnSpPr/>
      </xdr:nvCxnSpPr>
      <xdr:spPr>
        <a:xfrm>
          <a:off x="15592425" y="2514600"/>
          <a:ext cx="266700" cy="412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571500</xdr:colOff>
      <xdr:row>13</xdr:row>
      <xdr:rowOff>142875</xdr:rowOff>
    </xdr:from>
    <xdr:to>
      <xdr:col>30</xdr:col>
      <xdr:colOff>28575</xdr:colOff>
      <xdr:row>34</xdr:row>
      <xdr:rowOff>180975</xdr:rowOff>
    </xdr:to>
    <xdr:cxnSp macro="">
      <xdr:nvCxnSpPr>
        <xdr:cNvPr id="44" name="Straight Arrow Connector 43"/>
        <xdr:cNvCxnSpPr/>
      </xdr:nvCxnSpPr>
      <xdr:spPr>
        <a:xfrm flipH="1">
          <a:off x="18716625" y="2438400"/>
          <a:ext cx="66675" cy="417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438150</xdr:colOff>
      <xdr:row>7</xdr:row>
      <xdr:rowOff>142875</xdr:rowOff>
    </xdr:from>
    <xdr:to>
      <xdr:col>32</xdr:col>
      <xdr:colOff>28575</xdr:colOff>
      <xdr:row>13</xdr:row>
      <xdr:rowOff>19050</xdr:rowOff>
    </xdr:to>
    <xdr:pic>
      <xdr:nvPicPr>
        <xdr:cNvPr id="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54525" y="1485900"/>
          <a:ext cx="200025" cy="1019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18</xdr:col>
      <xdr:colOff>447675</xdr:colOff>
      <xdr:row>12</xdr:row>
      <xdr:rowOff>104775</xdr:rowOff>
    </xdr:from>
    <xdr:to>
      <xdr:col>18</xdr:col>
      <xdr:colOff>476250</xdr:colOff>
      <xdr:row>33</xdr:row>
      <xdr:rowOff>9525</xdr:rowOff>
    </xdr:to>
    <xdr:cxnSp macro="">
      <xdr:nvCxnSpPr>
        <xdr:cNvPr id="13" name="Straight Arrow Connector 12"/>
        <xdr:cNvCxnSpPr/>
      </xdr:nvCxnSpPr>
      <xdr:spPr>
        <a:xfrm>
          <a:off x="11610975" y="2400300"/>
          <a:ext cx="28575" cy="403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426718</xdr:colOff>
      <xdr:row>32</xdr:row>
      <xdr:rowOff>38100</xdr:rowOff>
    </xdr:from>
    <xdr:to>
      <xdr:col>4</xdr:col>
      <xdr:colOff>533399</xdr:colOff>
      <xdr:row>32</xdr:row>
      <xdr:rowOff>133350</xdr:rowOff>
    </xdr:to>
    <xdr:sp macro="" textlink="">
      <xdr:nvSpPr>
        <xdr:cNvPr id="31" name="Down Arrow 30"/>
        <xdr:cNvSpPr/>
      </xdr:nvSpPr>
      <xdr:spPr>
        <a:xfrm>
          <a:off x="2779393" y="6515100"/>
          <a:ext cx="106681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28575</xdr:colOff>
      <xdr:row>32</xdr:row>
      <xdr:rowOff>95250</xdr:rowOff>
    </xdr:from>
    <xdr:to>
      <xdr:col>10</xdr:col>
      <xdr:colOff>28575</xdr:colOff>
      <xdr:row>32</xdr:row>
      <xdr:rowOff>123825</xdr:rowOff>
    </xdr:to>
    <xdr:cxnSp macro="">
      <xdr:nvCxnSpPr>
        <xdr:cNvPr id="33" name="Straight Arrow Connector 32"/>
        <xdr:cNvCxnSpPr/>
      </xdr:nvCxnSpPr>
      <xdr:spPr>
        <a:xfrm>
          <a:off x="6191250" y="6381750"/>
          <a:ext cx="609600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459106</xdr:colOff>
      <xdr:row>38</xdr:row>
      <xdr:rowOff>47625</xdr:rowOff>
    </xdr:from>
    <xdr:to>
      <xdr:col>3</xdr:col>
      <xdr:colOff>504825</xdr:colOff>
      <xdr:row>38</xdr:row>
      <xdr:rowOff>93344</xdr:rowOff>
    </xdr:to>
    <xdr:sp macro="" textlink="">
      <xdr:nvSpPr>
        <xdr:cNvPr id="34" name="Down Arrow 33"/>
        <xdr:cNvSpPr/>
      </xdr:nvSpPr>
      <xdr:spPr>
        <a:xfrm flipH="1">
          <a:off x="2202181" y="7686675"/>
          <a:ext cx="45719" cy="457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426718</xdr:colOff>
      <xdr:row>48</xdr:row>
      <xdr:rowOff>38100</xdr:rowOff>
    </xdr:from>
    <xdr:to>
      <xdr:col>4</xdr:col>
      <xdr:colOff>533399</xdr:colOff>
      <xdr:row>48</xdr:row>
      <xdr:rowOff>133350</xdr:rowOff>
    </xdr:to>
    <xdr:sp macro="" textlink="">
      <xdr:nvSpPr>
        <xdr:cNvPr id="35" name="Down Arrow 34"/>
        <xdr:cNvSpPr/>
      </xdr:nvSpPr>
      <xdr:spPr>
        <a:xfrm>
          <a:off x="2779393" y="9648825"/>
          <a:ext cx="106681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9525</xdr:colOff>
      <xdr:row>32</xdr:row>
      <xdr:rowOff>123825</xdr:rowOff>
    </xdr:from>
    <xdr:to>
      <xdr:col>5</xdr:col>
      <xdr:colOff>1162050</xdr:colOff>
      <xdr:row>32</xdr:row>
      <xdr:rowOff>152400</xdr:rowOff>
    </xdr:to>
    <xdr:cxnSp macro="">
      <xdr:nvCxnSpPr>
        <xdr:cNvPr id="39" name="Straight Arrow Connector 38"/>
        <xdr:cNvCxnSpPr/>
      </xdr:nvCxnSpPr>
      <xdr:spPr>
        <a:xfrm>
          <a:off x="2971800" y="6600825"/>
          <a:ext cx="11525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48</xdr:row>
      <xdr:rowOff>38100</xdr:rowOff>
    </xdr:from>
    <xdr:to>
      <xdr:col>5</xdr:col>
      <xdr:colOff>1219200</xdr:colOff>
      <xdr:row>48</xdr:row>
      <xdr:rowOff>66675</xdr:rowOff>
    </xdr:to>
    <xdr:cxnSp macro="">
      <xdr:nvCxnSpPr>
        <xdr:cNvPr id="46" name="Straight Arrow Connector 45"/>
        <xdr:cNvCxnSpPr/>
      </xdr:nvCxnSpPr>
      <xdr:spPr>
        <a:xfrm>
          <a:off x="3028950" y="9648825"/>
          <a:ext cx="11525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29</xdr:row>
      <xdr:rowOff>190500</xdr:rowOff>
    </xdr:from>
    <xdr:to>
      <xdr:col>5</xdr:col>
      <xdr:colOff>47625</xdr:colOff>
      <xdr:row>56</xdr:row>
      <xdr:rowOff>161925</xdr:rowOff>
    </xdr:to>
    <xdr:cxnSp macro="">
      <xdr:nvCxnSpPr>
        <xdr:cNvPr id="15" name="Straight Arrow Connector 14"/>
        <xdr:cNvCxnSpPr/>
      </xdr:nvCxnSpPr>
      <xdr:spPr>
        <a:xfrm flipH="1">
          <a:off x="1733550" y="5848350"/>
          <a:ext cx="1276350" cy="5267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466725</xdr:colOff>
      <xdr:row>47</xdr:row>
      <xdr:rowOff>152400</xdr:rowOff>
    </xdr:from>
    <xdr:to>
      <xdr:col>13</xdr:col>
      <xdr:colOff>533400</xdr:colOff>
      <xdr:row>53</xdr:row>
      <xdr:rowOff>38100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9382125"/>
          <a:ext cx="25050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227973</xdr:colOff>
      <xdr:row>4</xdr:row>
      <xdr:rowOff>57119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8650"/>
          <a:ext cx="5019048" cy="247619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2</xdr:row>
      <xdr:rowOff>152400</xdr:rowOff>
    </xdr:from>
    <xdr:to>
      <xdr:col>11</xdr:col>
      <xdr:colOff>400050</xdr:colOff>
      <xdr:row>3</xdr:row>
      <xdr:rowOff>123825</xdr:rowOff>
    </xdr:to>
    <xdr:cxnSp macro="">
      <xdr:nvCxnSpPr>
        <xdr:cNvPr id="4" name="Straight Arrow Connector 3"/>
        <xdr:cNvCxnSpPr/>
      </xdr:nvCxnSpPr>
      <xdr:spPr>
        <a:xfrm>
          <a:off x="2724150" y="400050"/>
          <a:ext cx="10582275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17935</xdr:colOff>
      <xdr:row>2</xdr:row>
      <xdr:rowOff>17476</xdr:rowOff>
    </xdr:from>
    <xdr:to>
      <xdr:col>12</xdr:col>
      <xdr:colOff>981074</xdr:colOff>
      <xdr:row>10</xdr:row>
      <xdr:rowOff>133350</xdr:rowOff>
    </xdr:to>
    <xdr:sp macro="" textlink="">
      <xdr:nvSpPr>
        <xdr:cNvPr id="6" name="Left Brace 5"/>
        <xdr:cNvSpPr/>
      </xdr:nvSpPr>
      <xdr:spPr>
        <a:xfrm rot="5400000">
          <a:off x="12566893" y="-510932"/>
          <a:ext cx="1639874" cy="319198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1437648</xdr:colOff>
      <xdr:row>3</xdr:row>
      <xdr:rowOff>66644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1050"/>
          <a:ext cx="5647698" cy="2571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7</xdr:row>
      <xdr:rowOff>9525</xdr:rowOff>
    </xdr:from>
    <xdr:to>
      <xdr:col>0</xdr:col>
      <xdr:colOff>380975</xdr:colOff>
      <xdr:row>8</xdr:row>
      <xdr:rowOff>9501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525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</xdr:row>
      <xdr:rowOff>171450</xdr:rowOff>
    </xdr:from>
    <xdr:to>
      <xdr:col>0</xdr:col>
      <xdr:colOff>400025</xdr:colOff>
      <xdr:row>9</xdr:row>
      <xdr:rowOff>171426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7049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11</xdr:row>
      <xdr:rowOff>47625</xdr:rowOff>
    </xdr:from>
    <xdr:to>
      <xdr:col>0</xdr:col>
      <xdr:colOff>400025</xdr:colOff>
      <xdr:row>12</xdr:row>
      <xdr:rowOff>47601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52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0</xdr:rowOff>
    </xdr:from>
    <xdr:to>
      <xdr:col>0</xdr:col>
      <xdr:colOff>400025</xdr:colOff>
      <xdr:row>13</xdr:row>
      <xdr:rowOff>190476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4860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15</xdr:row>
      <xdr:rowOff>38100</xdr:rowOff>
    </xdr:from>
    <xdr:to>
      <xdr:col>0</xdr:col>
      <xdr:colOff>447650</xdr:colOff>
      <xdr:row>16</xdr:row>
      <xdr:rowOff>38076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9051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17</xdr:row>
      <xdr:rowOff>19050</xdr:rowOff>
    </xdr:from>
    <xdr:to>
      <xdr:col>0</xdr:col>
      <xdr:colOff>428600</xdr:colOff>
      <xdr:row>18</xdr:row>
      <xdr:rowOff>19026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2670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19</xdr:row>
      <xdr:rowOff>38100</xdr:rowOff>
    </xdr:from>
    <xdr:to>
      <xdr:col>0</xdr:col>
      <xdr:colOff>428600</xdr:colOff>
      <xdr:row>20</xdr:row>
      <xdr:rowOff>38076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6671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21</xdr:row>
      <xdr:rowOff>66675</xdr:rowOff>
    </xdr:from>
    <xdr:to>
      <xdr:col>0</xdr:col>
      <xdr:colOff>400025</xdr:colOff>
      <xdr:row>22</xdr:row>
      <xdr:rowOff>66651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07670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23</xdr:row>
      <xdr:rowOff>57150</xdr:rowOff>
    </xdr:from>
    <xdr:to>
      <xdr:col>0</xdr:col>
      <xdr:colOff>428600</xdr:colOff>
      <xdr:row>24</xdr:row>
      <xdr:rowOff>9501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44481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</xdr:row>
      <xdr:rowOff>9525</xdr:rowOff>
    </xdr:from>
    <xdr:to>
      <xdr:col>0</xdr:col>
      <xdr:colOff>380975</xdr:colOff>
      <xdr:row>8</xdr:row>
      <xdr:rowOff>9501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525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</xdr:row>
      <xdr:rowOff>171450</xdr:rowOff>
    </xdr:from>
    <xdr:to>
      <xdr:col>0</xdr:col>
      <xdr:colOff>400025</xdr:colOff>
      <xdr:row>9</xdr:row>
      <xdr:rowOff>171426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7049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11</xdr:row>
      <xdr:rowOff>47625</xdr:rowOff>
    </xdr:from>
    <xdr:to>
      <xdr:col>0</xdr:col>
      <xdr:colOff>400025</xdr:colOff>
      <xdr:row>12</xdr:row>
      <xdr:rowOff>47601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5265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0</xdr:rowOff>
    </xdr:from>
    <xdr:to>
      <xdr:col>0</xdr:col>
      <xdr:colOff>400025</xdr:colOff>
      <xdr:row>13</xdr:row>
      <xdr:rowOff>190476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4860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15</xdr:row>
      <xdr:rowOff>38100</xdr:rowOff>
    </xdr:from>
    <xdr:to>
      <xdr:col>0</xdr:col>
      <xdr:colOff>447650</xdr:colOff>
      <xdr:row>16</xdr:row>
      <xdr:rowOff>38076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9051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17</xdr:row>
      <xdr:rowOff>19050</xdr:rowOff>
    </xdr:from>
    <xdr:to>
      <xdr:col>0</xdr:col>
      <xdr:colOff>428600</xdr:colOff>
      <xdr:row>18</xdr:row>
      <xdr:rowOff>19026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26707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19</xdr:row>
      <xdr:rowOff>38100</xdr:rowOff>
    </xdr:from>
    <xdr:to>
      <xdr:col>0</xdr:col>
      <xdr:colOff>428600</xdr:colOff>
      <xdr:row>20</xdr:row>
      <xdr:rowOff>38076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667125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21</xdr:row>
      <xdr:rowOff>66675</xdr:rowOff>
    </xdr:from>
    <xdr:to>
      <xdr:col>0</xdr:col>
      <xdr:colOff>400025</xdr:colOff>
      <xdr:row>22</xdr:row>
      <xdr:rowOff>66651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076700"/>
          <a:ext cx="200000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23</xdr:row>
      <xdr:rowOff>57150</xdr:rowOff>
    </xdr:from>
    <xdr:to>
      <xdr:col>0</xdr:col>
      <xdr:colOff>428600</xdr:colOff>
      <xdr:row>23</xdr:row>
      <xdr:rowOff>200001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4448175"/>
          <a:ext cx="200000" cy="142851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23</xdr:row>
      <xdr:rowOff>95238</xdr:rowOff>
    </xdr:from>
    <xdr:to>
      <xdr:col>0</xdr:col>
      <xdr:colOff>504825</xdr:colOff>
      <xdr:row>24</xdr:row>
      <xdr:rowOff>9525</xdr:rowOff>
    </xdr:to>
    <xdr:cxnSp macro="">
      <xdr:nvCxnSpPr>
        <xdr:cNvPr id="21" name="Straight Connector 20"/>
        <xdr:cNvCxnSpPr/>
      </xdr:nvCxnSpPr>
      <xdr:spPr>
        <a:xfrm>
          <a:off x="276225" y="4486263"/>
          <a:ext cx="228600" cy="152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426718</xdr:colOff>
      <xdr:row>32</xdr:row>
      <xdr:rowOff>38100</xdr:rowOff>
    </xdr:from>
    <xdr:to>
      <xdr:col>4</xdr:col>
      <xdr:colOff>533399</xdr:colOff>
      <xdr:row>32</xdr:row>
      <xdr:rowOff>133350</xdr:rowOff>
    </xdr:to>
    <xdr:sp macro="" textlink="">
      <xdr:nvSpPr>
        <xdr:cNvPr id="30" name="Down Arrow 29"/>
        <xdr:cNvSpPr/>
      </xdr:nvSpPr>
      <xdr:spPr>
        <a:xfrm>
          <a:off x="3007993" y="6324600"/>
          <a:ext cx="106681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28575</xdr:colOff>
      <xdr:row>32</xdr:row>
      <xdr:rowOff>95250</xdr:rowOff>
    </xdr:from>
    <xdr:to>
      <xdr:col>10</xdr:col>
      <xdr:colOff>28575</xdr:colOff>
      <xdr:row>32</xdr:row>
      <xdr:rowOff>123825</xdr:rowOff>
    </xdr:to>
    <xdr:cxnSp macro="">
      <xdr:nvCxnSpPr>
        <xdr:cNvPr id="31" name="Straight Arrow Connector 30"/>
        <xdr:cNvCxnSpPr/>
      </xdr:nvCxnSpPr>
      <xdr:spPr>
        <a:xfrm>
          <a:off x="6419850" y="6381750"/>
          <a:ext cx="609600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459106</xdr:colOff>
      <xdr:row>38</xdr:row>
      <xdr:rowOff>47625</xdr:rowOff>
    </xdr:from>
    <xdr:to>
      <xdr:col>3</xdr:col>
      <xdr:colOff>504825</xdr:colOff>
      <xdr:row>38</xdr:row>
      <xdr:rowOff>93344</xdr:rowOff>
    </xdr:to>
    <xdr:sp macro="" textlink="">
      <xdr:nvSpPr>
        <xdr:cNvPr id="32" name="Down Arrow 31"/>
        <xdr:cNvSpPr/>
      </xdr:nvSpPr>
      <xdr:spPr>
        <a:xfrm flipH="1">
          <a:off x="2430781" y="7496175"/>
          <a:ext cx="45719" cy="457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426718</xdr:colOff>
      <xdr:row>48</xdr:row>
      <xdr:rowOff>38100</xdr:rowOff>
    </xdr:from>
    <xdr:to>
      <xdr:col>4</xdr:col>
      <xdr:colOff>533399</xdr:colOff>
      <xdr:row>48</xdr:row>
      <xdr:rowOff>133350</xdr:rowOff>
    </xdr:to>
    <xdr:sp macro="" textlink="">
      <xdr:nvSpPr>
        <xdr:cNvPr id="33" name="Down Arrow 32"/>
        <xdr:cNvSpPr/>
      </xdr:nvSpPr>
      <xdr:spPr>
        <a:xfrm>
          <a:off x="3007993" y="9458325"/>
          <a:ext cx="106681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9525</xdr:colOff>
      <xdr:row>32</xdr:row>
      <xdr:rowOff>123825</xdr:rowOff>
    </xdr:from>
    <xdr:to>
      <xdr:col>5</xdr:col>
      <xdr:colOff>1162050</xdr:colOff>
      <xdr:row>32</xdr:row>
      <xdr:rowOff>152400</xdr:rowOff>
    </xdr:to>
    <xdr:cxnSp macro="">
      <xdr:nvCxnSpPr>
        <xdr:cNvPr id="35" name="Straight Arrow Connector 34"/>
        <xdr:cNvCxnSpPr/>
      </xdr:nvCxnSpPr>
      <xdr:spPr>
        <a:xfrm>
          <a:off x="3200400" y="6410325"/>
          <a:ext cx="11525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48</xdr:row>
      <xdr:rowOff>38100</xdr:rowOff>
    </xdr:from>
    <xdr:to>
      <xdr:col>5</xdr:col>
      <xdr:colOff>1219200</xdr:colOff>
      <xdr:row>48</xdr:row>
      <xdr:rowOff>66675</xdr:rowOff>
    </xdr:to>
    <xdr:cxnSp macro="">
      <xdr:nvCxnSpPr>
        <xdr:cNvPr id="36" name="Straight Arrow Connector 35"/>
        <xdr:cNvCxnSpPr/>
      </xdr:nvCxnSpPr>
      <xdr:spPr>
        <a:xfrm>
          <a:off x="3257550" y="9458325"/>
          <a:ext cx="11525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32</xdr:row>
      <xdr:rowOff>0</xdr:rowOff>
    </xdr:from>
    <xdr:to>
      <xdr:col>16</xdr:col>
      <xdr:colOff>180496</xdr:colOff>
      <xdr:row>35</xdr:row>
      <xdr:rowOff>76118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0875" y="6286500"/>
          <a:ext cx="3838096" cy="657143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48</xdr:row>
      <xdr:rowOff>123825</xdr:rowOff>
    </xdr:from>
    <xdr:to>
      <xdr:col>10</xdr:col>
      <xdr:colOff>47625</xdr:colOff>
      <xdr:row>49</xdr:row>
      <xdr:rowOff>76200</xdr:rowOff>
    </xdr:to>
    <xdr:cxnSp macro="">
      <xdr:nvCxnSpPr>
        <xdr:cNvPr id="39" name="Straight Arrow Connector 38"/>
        <xdr:cNvCxnSpPr/>
      </xdr:nvCxnSpPr>
      <xdr:spPr>
        <a:xfrm flipV="1">
          <a:off x="6400800" y="9544050"/>
          <a:ext cx="647700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459106</xdr:colOff>
      <xdr:row>57</xdr:row>
      <xdr:rowOff>47625</xdr:rowOff>
    </xdr:from>
    <xdr:to>
      <xdr:col>3</xdr:col>
      <xdr:colOff>504825</xdr:colOff>
      <xdr:row>57</xdr:row>
      <xdr:rowOff>93344</xdr:rowOff>
    </xdr:to>
    <xdr:sp macro="" textlink="">
      <xdr:nvSpPr>
        <xdr:cNvPr id="42" name="Down Arrow 41"/>
        <xdr:cNvSpPr/>
      </xdr:nvSpPr>
      <xdr:spPr>
        <a:xfrm flipH="1">
          <a:off x="2430781" y="7496175"/>
          <a:ext cx="45719" cy="457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9525</xdr:colOff>
      <xdr:row>49</xdr:row>
      <xdr:rowOff>28575</xdr:rowOff>
    </xdr:from>
    <xdr:to>
      <xdr:col>11</xdr:col>
      <xdr:colOff>533400</xdr:colOff>
      <xdr:row>67</xdr:row>
      <xdr:rowOff>142875</xdr:rowOff>
    </xdr:to>
    <xdr:cxnSp macro="">
      <xdr:nvCxnSpPr>
        <xdr:cNvPr id="22" name="Straight Arrow Connector 21"/>
        <xdr:cNvCxnSpPr/>
      </xdr:nvCxnSpPr>
      <xdr:spPr>
        <a:xfrm flipH="1">
          <a:off x="6400800" y="9639300"/>
          <a:ext cx="1743075" cy="3571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 x14ac:dyDescent="0.25"/>
  <cols>
    <col min="1" max="1" width="101" bestFit="1" customWidth="1"/>
  </cols>
  <sheetData>
    <row r="1" spans="1:1" s="45" customFormat="1" x14ac:dyDescent="0.25">
      <c r="A1" s="143" t="s">
        <v>475</v>
      </c>
    </row>
    <row r="2" spans="1:1" x14ac:dyDescent="0.25">
      <c r="A2" s="45" t="s">
        <v>524</v>
      </c>
    </row>
    <row r="3" spans="1:1" x14ac:dyDescent="0.25">
      <c r="A3" s="45" t="s">
        <v>307</v>
      </c>
    </row>
    <row r="4" spans="1:1" x14ac:dyDescent="0.25">
      <c r="A4" s="45" t="s">
        <v>306</v>
      </c>
    </row>
    <row r="5" spans="1:1" x14ac:dyDescent="0.25">
      <c r="A5" s="45" t="s">
        <v>520</v>
      </c>
    </row>
    <row r="6" spans="1:1" x14ac:dyDescent="0.25">
      <c r="A6" s="45" t="s">
        <v>308</v>
      </c>
    </row>
    <row r="7" spans="1:1" x14ac:dyDescent="0.25">
      <c r="A7" s="45" t="s">
        <v>309</v>
      </c>
    </row>
    <row r="8" spans="1:1" x14ac:dyDescent="0.25">
      <c r="A8" s="45" t="s">
        <v>431</v>
      </c>
    </row>
    <row r="9" spans="1:1" x14ac:dyDescent="0.25">
      <c r="A9" s="45" t="s">
        <v>533</v>
      </c>
    </row>
    <row r="10" spans="1:1" x14ac:dyDescent="0.25">
      <c r="A10" s="45" t="s">
        <v>521</v>
      </c>
    </row>
    <row r="11" spans="1:1" s="45" customFormat="1" x14ac:dyDescent="0.25">
      <c r="A11" s="45" t="s">
        <v>522</v>
      </c>
    </row>
    <row r="12" spans="1:1" x14ac:dyDescent="0.25">
      <c r="A12" s="45" t="s">
        <v>523</v>
      </c>
    </row>
    <row r="13" spans="1:1" x14ac:dyDescent="0.25">
      <c r="A13" s="45" t="s">
        <v>525</v>
      </c>
    </row>
    <row r="14" spans="1:1" x14ac:dyDescent="0.25">
      <c r="A14" s="45" t="s">
        <v>595</v>
      </c>
    </row>
    <row r="15" spans="1:1" x14ac:dyDescent="0.25">
      <c r="A15" t="s">
        <v>596</v>
      </c>
    </row>
  </sheetData>
  <pageMargins left="0.7" right="0.7" top="0.75" bottom="0.75" header="0.3" footer="0.3"/>
  <pageSetup orientation="portrait" r:id="rId1"/>
  <headerFooter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showGridLines="0" topLeftCell="D1" workbookViewId="0">
      <selection activeCell="M25" sqref="M25"/>
    </sheetView>
  </sheetViews>
  <sheetFormatPr defaultColWidth="9.140625" defaultRowHeight="15" x14ac:dyDescent="0.2"/>
  <cols>
    <col min="1" max="1" width="16.5703125" style="1" customWidth="1"/>
    <col min="2" max="2" width="14.85546875" style="1" customWidth="1"/>
    <col min="3" max="3" width="8.5703125" style="1" customWidth="1"/>
    <col min="4" max="4" width="14.28515625" style="1" bestFit="1" customWidth="1"/>
    <col min="5" max="5" width="17.5703125" style="1" customWidth="1"/>
    <col min="6" max="6" width="17.42578125" style="1" bestFit="1" customWidth="1"/>
    <col min="7" max="7" width="11" style="1" bestFit="1" customWidth="1"/>
    <col min="8" max="8" width="13" style="1" customWidth="1"/>
    <col min="9" max="9" width="33.5703125" style="1" customWidth="1"/>
    <col min="10" max="10" width="12.42578125" style="1" customWidth="1"/>
    <col min="11" max="11" width="17" style="1" customWidth="1"/>
    <col min="12" max="12" width="16.42578125" style="1" bestFit="1" customWidth="1"/>
    <col min="13" max="13" width="16.140625" style="1" bestFit="1" customWidth="1"/>
    <col min="14" max="14" width="8.42578125" style="1" customWidth="1"/>
    <col min="15" max="15" width="7.28515625" style="1" customWidth="1"/>
    <col min="16" max="16" width="5.85546875" style="1" customWidth="1"/>
    <col min="17" max="17" width="6.5703125" style="1" customWidth="1"/>
    <col min="18" max="18" width="14.28515625" style="1" bestFit="1" customWidth="1"/>
    <col min="19" max="19" width="17" style="1" bestFit="1" customWidth="1"/>
    <col min="20" max="20" width="14" style="1" bestFit="1" customWidth="1"/>
    <col min="21" max="21" width="12.85546875" style="1" bestFit="1" customWidth="1"/>
    <col min="22" max="16384" width="9.140625" style="1"/>
  </cols>
  <sheetData>
    <row r="1" spans="1:27" s="45" customFormat="1" x14ac:dyDescent="0.25">
      <c r="A1" s="18" t="s">
        <v>184</v>
      </c>
      <c r="B1" s="17"/>
      <c r="C1" s="17"/>
      <c r="D1" s="17"/>
      <c r="E1" s="18" t="s">
        <v>536</v>
      </c>
      <c r="F1" s="18"/>
      <c r="G1" s="18"/>
      <c r="H1" s="17"/>
      <c r="I1" s="18" t="s">
        <v>254</v>
      </c>
      <c r="J1" s="17"/>
      <c r="K1" s="50"/>
      <c r="L1" s="50"/>
      <c r="M1" s="50"/>
      <c r="N1" s="50"/>
      <c r="O1" s="50"/>
      <c r="P1" s="50"/>
      <c r="Q1" s="100"/>
      <c r="R1" s="100"/>
      <c r="S1" s="100"/>
      <c r="T1" s="100"/>
      <c r="U1" s="100"/>
      <c r="V1" s="50"/>
      <c r="W1" s="50"/>
      <c r="X1" s="50"/>
      <c r="Y1" s="50"/>
      <c r="Z1" s="50"/>
      <c r="AA1" s="50"/>
    </row>
    <row r="2" spans="1:27" s="45" customFormat="1" ht="4.5" customHeight="1" x14ac:dyDescent="0.25"/>
    <row r="3" spans="1:27" s="45" customFormat="1" ht="30" customHeight="1" x14ac:dyDescent="0.25">
      <c r="A3" s="21" t="s">
        <v>186</v>
      </c>
      <c r="B3" s="248" t="s">
        <v>253</v>
      </c>
      <c r="C3" s="249"/>
      <c r="D3" s="173"/>
      <c r="E3" s="58"/>
      <c r="F3" s="58"/>
      <c r="G3" s="58"/>
      <c r="H3" s="58"/>
      <c r="I3" s="58"/>
      <c r="J3" s="58"/>
      <c r="K3" s="15"/>
      <c r="L3" s="15"/>
      <c r="M3" s="15"/>
      <c r="N3" s="24"/>
      <c r="O3" s="22"/>
    </row>
    <row r="6" spans="1:27" s="71" customFormat="1" ht="12" x14ac:dyDescent="0.2">
      <c r="B6" s="84"/>
      <c r="C6" s="84"/>
      <c r="D6" s="84"/>
      <c r="E6" s="84" t="s">
        <v>252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7" s="71" customFormat="1" ht="12" x14ac:dyDescent="0.2">
      <c r="B7" s="84"/>
      <c r="C7" s="84"/>
      <c r="D7" s="84"/>
      <c r="E7" s="84" t="s">
        <v>0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7" s="83" customFormat="1" ht="12" x14ac:dyDescent="0.2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</row>
    <row r="9" spans="1:27" s="83" customFormat="1" ht="12" x14ac:dyDescent="0.2">
      <c r="B9" s="252" t="s">
        <v>285</v>
      </c>
      <c r="C9" s="252"/>
      <c r="D9" s="252"/>
      <c r="M9" s="253"/>
      <c r="N9" s="253"/>
      <c r="O9" s="253"/>
      <c r="P9" s="253"/>
      <c r="Q9" s="253"/>
    </row>
    <row r="10" spans="1:27" s="83" customFormat="1" ht="12" x14ac:dyDescent="0.2">
      <c r="B10" s="252" t="s">
        <v>530</v>
      </c>
      <c r="C10" s="252"/>
      <c r="D10" s="252"/>
      <c r="G10" s="253"/>
      <c r="H10" s="253"/>
      <c r="I10" s="253"/>
      <c r="J10" s="253"/>
      <c r="K10" s="253"/>
      <c r="M10" s="253"/>
      <c r="N10" s="253"/>
      <c r="O10" s="253"/>
      <c r="P10" s="253"/>
      <c r="Q10" s="253"/>
    </row>
    <row r="11" spans="1:27" s="71" customFormat="1" ht="12" x14ac:dyDescent="0.2"/>
    <row r="12" spans="1:27" s="71" customFormat="1" ht="12" x14ac:dyDescent="0.2">
      <c r="A12" s="72" t="s">
        <v>251</v>
      </c>
      <c r="B12" s="72" t="s">
        <v>250</v>
      </c>
      <c r="C12" s="72" t="s">
        <v>249</v>
      </c>
      <c r="D12" s="72" t="s">
        <v>248</v>
      </c>
      <c r="E12" s="72" t="s">
        <v>247</v>
      </c>
      <c r="F12" s="72" t="s">
        <v>246</v>
      </c>
      <c r="G12" s="72" t="s">
        <v>106</v>
      </c>
      <c r="H12" s="72" t="s">
        <v>245</v>
      </c>
      <c r="I12" s="72" t="s">
        <v>244</v>
      </c>
      <c r="J12" s="72" t="s">
        <v>243</v>
      </c>
      <c r="K12" s="72" t="s">
        <v>579</v>
      </c>
      <c r="L12" s="72" t="s">
        <v>580</v>
      </c>
      <c r="M12" s="72" t="s">
        <v>581</v>
      </c>
    </row>
    <row r="13" spans="1:27" s="71" customFormat="1" ht="24" x14ac:dyDescent="0.2">
      <c r="A13" s="73" t="s">
        <v>202</v>
      </c>
      <c r="B13" s="74">
        <v>51112</v>
      </c>
      <c r="C13" s="74" t="s">
        <v>227</v>
      </c>
      <c r="D13" s="73" t="s">
        <v>242</v>
      </c>
      <c r="E13" s="75">
        <v>41823</v>
      </c>
      <c r="F13" s="75">
        <v>41821</v>
      </c>
      <c r="G13" s="76">
        <v>872.73</v>
      </c>
      <c r="H13" s="73" t="s">
        <v>241</v>
      </c>
      <c r="I13" s="73" t="s">
        <v>240</v>
      </c>
      <c r="J13" s="73" t="s">
        <v>208</v>
      </c>
      <c r="K13" s="223" t="s">
        <v>55</v>
      </c>
      <c r="L13" s="225" t="s">
        <v>67</v>
      </c>
      <c r="M13" s="224" t="s">
        <v>95</v>
      </c>
    </row>
    <row r="14" spans="1:27" s="71" customFormat="1" ht="24" x14ac:dyDescent="0.2">
      <c r="A14" s="73" t="s">
        <v>202</v>
      </c>
      <c r="B14" s="74">
        <v>51112</v>
      </c>
      <c r="C14" s="74" t="s">
        <v>227</v>
      </c>
      <c r="D14" s="73" t="s">
        <v>239</v>
      </c>
      <c r="E14" s="75">
        <v>41838</v>
      </c>
      <c r="F14" s="75">
        <v>41834</v>
      </c>
      <c r="G14" s="76">
        <v>872.73</v>
      </c>
      <c r="H14" s="73" t="s">
        <v>238</v>
      </c>
      <c r="I14" s="73" t="s">
        <v>237</v>
      </c>
      <c r="J14" s="73" t="s">
        <v>208</v>
      </c>
      <c r="K14" s="223" t="s">
        <v>55</v>
      </c>
      <c r="L14" s="225" t="s">
        <v>67</v>
      </c>
      <c r="M14" s="224" t="s">
        <v>95</v>
      </c>
    </row>
    <row r="15" spans="1:27" s="71" customFormat="1" ht="24" x14ac:dyDescent="0.2">
      <c r="A15" s="73" t="s">
        <v>202</v>
      </c>
      <c r="B15" s="74">
        <v>51112</v>
      </c>
      <c r="C15" s="74" t="s">
        <v>227</v>
      </c>
      <c r="D15" s="73" t="s">
        <v>236</v>
      </c>
      <c r="E15" s="75">
        <v>41852</v>
      </c>
      <c r="F15" s="75">
        <v>41850</v>
      </c>
      <c r="G15" s="76">
        <v>872.73</v>
      </c>
      <c r="H15" s="73" t="s">
        <v>235</v>
      </c>
      <c r="I15" s="73" t="s">
        <v>234</v>
      </c>
      <c r="J15" s="73" t="s">
        <v>208</v>
      </c>
      <c r="K15" s="223" t="s">
        <v>55</v>
      </c>
      <c r="L15" s="225" t="s">
        <v>67</v>
      </c>
      <c r="M15" s="224" t="s">
        <v>95</v>
      </c>
    </row>
    <row r="16" spans="1:27" s="71" customFormat="1" ht="24" x14ac:dyDescent="0.2">
      <c r="A16" s="73" t="s">
        <v>202</v>
      </c>
      <c r="B16" s="74">
        <v>51112</v>
      </c>
      <c r="C16" s="74" t="s">
        <v>227</v>
      </c>
      <c r="D16" s="73" t="s">
        <v>233</v>
      </c>
      <c r="E16" s="75">
        <v>41866</v>
      </c>
      <c r="F16" s="75">
        <v>41863</v>
      </c>
      <c r="G16" s="76">
        <v>785.46</v>
      </c>
      <c r="H16" s="73" t="s">
        <v>232</v>
      </c>
      <c r="I16" s="73" t="s">
        <v>231</v>
      </c>
      <c r="J16" s="73" t="s">
        <v>208</v>
      </c>
      <c r="K16" s="223" t="s">
        <v>55</v>
      </c>
      <c r="L16" s="225" t="s">
        <v>67</v>
      </c>
      <c r="M16" s="224" t="s">
        <v>95</v>
      </c>
    </row>
    <row r="17" spans="1:13" s="71" customFormat="1" ht="24" x14ac:dyDescent="0.2">
      <c r="A17" s="73" t="s">
        <v>202</v>
      </c>
      <c r="B17" s="74">
        <v>51115</v>
      </c>
      <c r="C17" s="74" t="s">
        <v>227</v>
      </c>
      <c r="D17" s="73" t="s">
        <v>230</v>
      </c>
      <c r="E17" s="75">
        <v>41894</v>
      </c>
      <c r="F17" s="75">
        <v>41891</v>
      </c>
      <c r="G17" s="76">
        <v>84</v>
      </c>
      <c r="H17" s="73" t="s">
        <v>229</v>
      </c>
      <c r="I17" s="73" t="s">
        <v>228</v>
      </c>
      <c r="J17" s="73" t="s">
        <v>208</v>
      </c>
      <c r="K17" s="223" t="s">
        <v>55</v>
      </c>
      <c r="L17" s="225" t="s">
        <v>67</v>
      </c>
      <c r="M17" s="224" t="s">
        <v>95</v>
      </c>
    </row>
    <row r="18" spans="1:13" s="71" customFormat="1" ht="24" x14ac:dyDescent="0.2">
      <c r="A18" s="73" t="s">
        <v>202</v>
      </c>
      <c r="B18" s="74">
        <v>51119</v>
      </c>
      <c r="C18" s="74" t="s">
        <v>227</v>
      </c>
      <c r="D18" s="73" t="s">
        <v>226</v>
      </c>
      <c r="E18" s="75">
        <v>41912</v>
      </c>
      <c r="F18" s="75">
        <v>41904</v>
      </c>
      <c r="G18" s="76">
        <v>7777.79</v>
      </c>
      <c r="H18" s="73" t="s">
        <v>225</v>
      </c>
      <c r="I18" s="73" t="s">
        <v>224</v>
      </c>
      <c r="J18" s="73" t="s">
        <v>208</v>
      </c>
      <c r="K18" s="223" t="s">
        <v>55</v>
      </c>
      <c r="L18" s="225" t="s">
        <v>67</v>
      </c>
      <c r="M18" s="224" t="s">
        <v>95</v>
      </c>
    </row>
    <row r="19" spans="1:13" s="71" customFormat="1" ht="24" x14ac:dyDescent="0.2">
      <c r="A19" s="73" t="s">
        <v>202</v>
      </c>
      <c r="B19" s="74">
        <v>51811</v>
      </c>
      <c r="C19" s="74" t="s">
        <v>227</v>
      </c>
      <c r="D19" s="73" t="s">
        <v>242</v>
      </c>
      <c r="E19" s="75">
        <v>41823</v>
      </c>
      <c r="F19" s="75">
        <v>41821</v>
      </c>
      <c r="G19" s="76">
        <v>54.11</v>
      </c>
      <c r="H19" s="73" t="s">
        <v>241</v>
      </c>
      <c r="I19" s="73" t="s">
        <v>240</v>
      </c>
      <c r="J19" s="73" t="s">
        <v>208</v>
      </c>
      <c r="K19" s="223" t="s">
        <v>65</v>
      </c>
      <c r="L19" s="225" t="s">
        <v>67</v>
      </c>
      <c r="M19" s="224" t="s">
        <v>95</v>
      </c>
    </row>
    <row r="20" spans="1:13" s="71" customFormat="1" ht="24" x14ac:dyDescent="0.2">
      <c r="A20" s="73" t="s">
        <v>202</v>
      </c>
      <c r="B20" s="74">
        <v>51811</v>
      </c>
      <c r="C20" s="74" t="s">
        <v>227</v>
      </c>
      <c r="D20" s="73" t="s">
        <v>239</v>
      </c>
      <c r="E20" s="75">
        <v>41838</v>
      </c>
      <c r="F20" s="75">
        <v>41834</v>
      </c>
      <c r="G20" s="76">
        <v>54.11</v>
      </c>
      <c r="H20" s="73" t="s">
        <v>238</v>
      </c>
      <c r="I20" s="73" t="s">
        <v>237</v>
      </c>
      <c r="J20" s="73" t="s">
        <v>208</v>
      </c>
      <c r="K20" s="223" t="s">
        <v>65</v>
      </c>
      <c r="L20" s="225" t="s">
        <v>67</v>
      </c>
      <c r="M20" s="224" t="s">
        <v>95</v>
      </c>
    </row>
    <row r="21" spans="1:13" s="71" customFormat="1" ht="24" x14ac:dyDescent="0.2">
      <c r="A21" s="73" t="s">
        <v>202</v>
      </c>
      <c r="B21" s="74">
        <v>51811</v>
      </c>
      <c r="C21" s="74" t="s">
        <v>227</v>
      </c>
      <c r="D21" s="73" t="s">
        <v>236</v>
      </c>
      <c r="E21" s="75">
        <v>41852</v>
      </c>
      <c r="F21" s="75">
        <v>41850</v>
      </c>
      <c r="G21" s="76">
        <v>54.11</v>
      </c>
      <c r="H21" s="73" t="s">
        <v>235</v>
      </c>
      <c r="I21" s="73" t="s">
        <v>234</v>
      </c>
      <c r="J21" s="73" t="s">
        <v>208</v>
      </c>
      <c r="K21" s="223" t="s">
        <v>65</v>
      </c>
      <c r="L21" s="225" t="s">
        <v>67</v>
      </c>
      <c r="M21" s="224" t="s">
        <v>95</v>
      </c>
    </row>
    <row r="22" spans="1:13" s="71" customFormat="1" ht="24" x14ac:dyDescent="0.2">
      <c r="A22" s="73" t="s">
        <v>202</v>
      </c>
      <c r="B22" s="74">
        <v>51811</v>
      </c>
      <c r="C22" s="74" t="s">
        <v>227</v>
      </c>
      <c r="D22" s="73" t="s">
        <v>233</v>
      </c>
      <c r="E22" s="75">
        <v>41866</v>
      </c>
      <c r="F22" s="75">
        <v>41863</v>
      </c>
      <c r="G22" s="76">
        <v>48.7</v>
      </c>
      <c r="H22" s="73" t="s">
        <v>232</v>
      </c>
      <c r="I22" s="73" t="s">
        <v>231</v>
      </c>
      <c r="J22" s="73" t="s">
        <v>208</v>
      </c>
      <c r="K22" s="223" t="s">
        <v>65</v>
      </c>
      <c r="L22" s="225" t="s">
        <v>67</v>
      </c>
      <c r="M22" s="224" t="s">
        <v>95</v>
      </c>
    </row>
    <row r="23" spans="1:13" s="71" customFormat="1" ht="24" x14ac:dyDescent="0.2">
      <c r="A23" s="73" t="s">
        <v>202</v>
      </c>
      <c r="B23" s="74">
        <v>51811</v>
      </c>
      <c r="C23" s="74" t="s">
        <v>227</v>
      </c>
      <c r="D23" s="73" t="s">
        <v>230</v>
      </c>
      <c r="E23" s="75">
        <v>41894</v>
      </c>
      <c r="F23" s="75">
        <v>41891</v>
      </c>
      <c r="G23" s="76">
        <v>5.21</v>
      </c>
      <c r="H23" s="73" t="s">
        <v>229</v>
      </c>
      <c r="I23" s="73" t="s">
        <v>228</v>
      </c>
      <c r="J23" s="73" t="s">
        <v>208</v>
      </c>
      <c r="K23" s="223" t="s">
        <v>65</v>
      </c>
      <c r="L23" s="225" t="s">
        <v>67</v>
      </c>
      <c r="M23" s="224" t="s">
        <v>95</v>
      </c>
    </row>
    <row r="24" spans="1:13" s="71" customFormat="1" ht="24" x14ac:dyDescent="0.2">
      <c r="A24" s="73" t="s">
        <v>202</v>
      </c>
      <c r="B24" s="74">
        <v>51813</v>
      </c>
      <c r="C24" s="74" t="s">
        <v>227</v>
      </c>
      <c r="D24" s="73" t="s">
        <v>242</v>
      </c>
      <c r="E24" s="75">
        <v>41823</v>
      </c>
      <c r="F24" s="75">
        <v>41821</v>
      </c>
      <c r="G24" s="76">
        <v>12.66</v>
      </c>
      <c r="H24" s="73" t="s">
        <v>241</v>
      </c>
      <c r="I24" s="73" t="s">
        <v>240</v>
      </c>
      <c r="J24" s="73" t="s">
        <v>208</v>
      </c>
      <c r="K24" s="223" t="s">
        <v>65</v>
      </c>
      <c r="L24" s="225" t="s">
        <v>67</v>
      </c>
      <c r="M24" s="224" t="s">
        <v>95</v>
      </c>
    </row>
    <row r="25" spans="1:13" s="71" customFormat="1" ht="24" x14ac:dyDescent="0.2">
      <c r="A25" s="73" t="s">
        <v>202</v>
      </c>
      <c r="B25" s="74">
        <v>51813</v>
      </c>
      <c r="C25" s="74" t="s">
        <v>227</v>
      </c>
      <c r="D25" s="73" t="s">
        <v>239</v>
      </c>
      <c r="E25" s="75">
        <v>41838</v>
      </c>
      <c r="F25" s="75">
        <v>41834</v>
      </c>
      <c r="G25" s="76">
        <v>12.65</v>
      </c>
      <c r="H25" s="73" t="s">
        <v>238</v>
      </c>
      <c r="I25" s="73" t="s">
        <v>237</v>
      </c>
      <c r="J25" s="73" t="s">
        <v>208</v>
      </c>
      <c r="K25" s="223" t="s">
        <v>65</v>
      </c>
      <c r="L25" s="225" t="s">
        <v>67</v>
      </c>
      <c r="M25" s="224" t="s">
        <v>95</v>
      </c>
    </row>
    <row r="26" spans="1:13" s="71" customFormat="1" ht="24" x14ac:dyDescent="0.2">
      <c r="A26" s="73" t="s">
        <v>202</v>
      </c>
      <c r="B26" s="74">
        <v>51813</v>
      </c>
      <c r="C26" s="74" t="s">
        <v>227</v>
      </c>
      <c r="D26" s="73" t="s">
        <v>236</v>
      </c>
      <c r="E26" s="75">
        <v>41852</v>
      </c>
      <c r="F26" s="75">
        <v>41850</v>
      </c>
      <c r="G26" s="76">
        <v>12.66</v>
      </c>
      <c r="H26" s="73" t="s">
        <v>235</v>
      </c>
      <c r="I26" s="73" t="s">
        <v>234</v>
      </c>
      <c r="J26" s="73" t="s">
        <v>208</v>
      </c>
      <c r="K26" s="223" t="s">
        <v>65</v>
      </c>
      <c r="L26" s="225" t="s">
        <v>67</v>
      </c>
      <c r="M26" s="224" t="s">
        <v>95</v>
      </c>
    </row>
    <row r="27" spans="1:13" s="71" customFormat="1" ht="24" x14ac:dyDescent="0.2">
      <c r="A27" s="73" t="s">
        <v>202</v>
      </c>
      <c r="B27" s="74">
        <v>51813</v>
      </c>
      <c r="C27" s="74" t="s">
        <v>227</v>
      </c>
      <c r="D27" s="73" t="s">
        <v>233</v>
      </c>
      <c r="E27" s="75">
        <v>41866</v>
      </c>
      <c r="F27" s="75">
        <v>41863</v>
      </c>
      <c r="G27" s="76">
        <v>11.39</v>
      </c>
      <c r="H27" s="73" t="s">
        <v>232</v>
      </c>
      <c r="I27" s="73" t="s">
        <v>231</v>
      </c>
      <c r="J27" s="73" t="s">
        <v>208</v>
      </c>
      <c r="K27" s="223" t="s">
        <v>65</v>
      </c>
      <c r="L27" s="225" t="s">
        <v>67</v>
      </c>
      <c r="M27" s="224" t="s">
        <v>95</v>
      </c>
    </row>
    <row r="28" spans="1:13" s="71" customFormat="1" ht="24" x14ac:dyDescent="0.2">
      <c r="A28" s="73" t="s">
        <v>202</v>
      </c>
      <c r="B28" s="74">
        <v>51813</v>
      </c>
      <c r="C28" s="74" t="s">
        <v>227</v>
      </c>
      <c r="D28" s="73" t="s">
        <v>230</v>
      </c>
      <c r="E28" s="75">
        <v>41894</v>
      </c>
      <c r="F28" s="75">
        <v>41891</v>
      </c>
      <c r="G28" s="76">
        <v>1.22</v>
      </c>
      <c r="H28" s="73" t="s">
        <v>229</v>
      </c>
      <c r="I28" s="73" t="s">
        <v>228</v>
      </c>
      <c r="J28" s="73" t="s">
        <v>208</v>
      </c>
      <c r="K28" s="223" t="s">
        <v>65</v>
      </c>
      <c r="L28" s="225" t="s">
        <v>67</v>
      </c>
      <c r="M28" s="224" t="s">
        <v>95</v>
      </c>
    </row>
    <row r="29" spans="1:13" s="71" customFormat="1" ht="24" x14ac:dyDescent="0.2">
      <c r="A29" s="73" t="s">
        <v>202</v>
      </c>
      <c r="B29" s="74">
        <v>51832</v>
      </c>
      <c r="C29" s="74" t="s">
        <v>227</v>
      </c>
      <c r="D29" s="73" t="s">
        <v>226</v>
      </c>
      <c r="E29" s="75">
        <v>41912</v>
      </c>
      <c r="F29" s="75">
        <v>41904</v>
      </c>
      <c r="G29" s="76">
        <v>235.88</v>
      </c>
      <c r="H29" s="73" t="s">
        <v>225</v>
      </c>
      <c r="I29" s="73" t="s">
        <v>224</v>
      </c>
      <c r="J29" s="73" t="s">
        <v>208</v>
      </c>
      <c r="K29" s="223" t="s">
        <v>65</v>
      </c>
      <c r="L29" s="225" t="s">
        <v>67</v>
      </c>
      <c r="M29" s="224" t="s">
        <v>95</v>
      </c>
    </row>
    <row r="30" spans="1:13" s="71" customFormat="1" ht="24" x14ac:dyDescent="0.2">
      <c r="A30" s="73" t="s">
        <v>202</v>
      </c>
      <c r="B30" s="74">
        <v>51891</v>
      </c>
      <c r="C30" s="74" t="s">
        <v>206</v>
      </c>
      <c r="D30" s="73" t="s">
        <v>223</v>
      </c>
      <c r="E30" s="75">
        <v>41851</v>
      </c>
      <c r="F30" s="75">
        <v>41849</v>
      </c>
      <c r="G30" s="76">
        <v>13.96</v>
      </c>
      <c r="H30" s="73" t="s">
        <v>51</v>
      </c>
      <c r="I30" s="73" t="s">
        <v>222</v>
      </c>
      <c r="J30" s="73" t="s">
        <v>203</v>
      </c>
      <c r="K30" s="223" t="s">
        <v>65</v>
      </c>
      <c r="L30" s="225" t="s">
        <v>67</v>
      </c>
      <c r="M30" s="224" t="s">
        <v>95</v>
      </c>
    </row>
    <row r="31" spans="1:13" s="71" customFormat="1" ht="24" x14ac:dyDescent="0.2">
      <c r="A31" s="73" t="s">
        <v>202</v>
      </c>
      <c r="B31" s="74">
        <v>51891</v>
      </c>
      <c r="C31" s="74" t="s">
        <v>206</v>
      </c>
      <c r="D31" s="73" t="s">
        <v>223</v>
      </c>
      <c r="E31" s="75">
        <v>41882</v>
      </c>
      <c r="F31" s="75">
        <v>41878</v>
      </c>
      <c r="G31" s="76">
        <v>13.27</v>
      </c>
      <c r="H31" s="73" t="s">
        <v>51</v>
      </c>
      <c r="I31" s="73" t="s">
        <v>222</v>
      </c>
      <c r="J31" s="73" t="s">
        <v>203</v>
      </c>
      <c r="K31" s="223" t="s">
        <v>65</v>
      </c>
      <c r="L31" s="225" t="s">
        <v>67</v>
      </c>
      <c r="M31" s="224" t="s">
        <v>95</v>
      </c>
    </row>
    <row r="32" spans="1:13" s="71" customFormat="1" ht="24" x14ac:dyDescent="0.2">
      <c r="A32" s="73" t="s">
        <v>202</v>
      </c>
      <c r="B32" s="74">
        <v>51891</v>
      </c>
      <c r="C32" s="74" t="s">
        <v>206</v>
      </c>
      <c r="D32" s="73" t="s">
        <v>223</v>
      </c>
      <c r="E32" s="75">
        <v>41912</v>
      </c>
      <c r="F32" s="75">
        <v>41906</v>
      </c>
      <c r="G32" s="76">
        <v>62.89</v>
      </c>
      <c r="H32" s="73" t="s">
        <v>51</v>
      </c>
      <c r="I32" s="73" t="s">
        <v>222</v>
      </c>
      <c r="J32" s="73" t="s">
        <v>203</v>
      </c>
      <c r="K32" s="223" t="s">
        <v>65</v>
      </c>
      <c r="L32" s="225" t="s">
        <v>67</v>
      </c>
      <c r="M32" s="224" t="s">
        <v>95</v>
      </c>
    </row>
    <row r="33" spans="1:13" s="71" customFormat="1" ht="24" x14ac:dyDescent="0.2">
      <c r="A33" s="73" t="s">
        <v>202</v>
      </c>
      <c r="B33" s="74">
        <v>53121</v>
      </c>
      <c r="C33" s="74" t="s">
        <v>212</v>
      </c>
      <c r="D33" s="73" t="s">
        <v>220</v>
      </c>
      <c r="E33" s="75">
        <v>41845</v>
      </c>
      <c r="F33" s="75">
        <v>41845</v>
      </c>
      <c r="G33" s="76">
        <v>356.2</v>
      </c>
      <c r="H33" s="73" t="s">
        <v>219</v>
      </c>
      <c r="I33" s="73" t="s">
        <v>221</v>
      </c>
      <c r="J33" s="73" t="s">
        <v>208</v>
      </c>
      <c r="K33" s="223" t="s">
        <v>73</v>
      </c>
      <c r="L33" s="225" t="s">
        <v>85</v>
      </c>
      <c r="M33" s="224" t="s">
        <v>95</v>
      </c>
    </row>
    <row r="34" spans="1:13" s="71" customFormat="1" ht="24" x14ac:dyDescent="0.2">
      <c r="A34" s="73" t="s">
        <v>202</v>
      </c>
      <c r="B34" s="74">
        <v>53121</v>
      </c>
      <c r="C34" s="74" t="s">
        <v>212</v>
      </c>
      <c r="D34" s="73" t="s">
        <v>220</v>
      </c>
      <c r="E34" s="75">
        <v>41845</v>
      </c>
      <c r="F34" s="75">
        <v>41845</v>
      </c>
      <c r="G34" s="76">
        <v>356.2</v>
      </c>
      <c r="H34" s="73" t="s">
        <v>219</v>
      </c>
      <c r="I34" s="73" t="s">
        <v>218</v>
      </c>
      <c r="J34" s="73" t="s">
        <v>208</v>
      </c>
      <c r="K34" s="223" t="s">
        <v>73</v>
      </c>
      <c r="L34" s="225" t="s">
        <v>85</v>
      </c>
      <c r="M34" s="224" t="s">
        <v>95</v>
      </c>
    </row>
    <row r="35" spans="1:13" s="71" customFormat="1" ht="24" x14ac:dyDescent="0.2">
      <c r="A35" s="73" t="s">
        <v>202</v>
      </c>
      <c r="B35" s="74">
        <v>53122</v>
      </c>
      <c r="C35" s="74" t="s">
        <v>212</v>
      </c>
      <c r="D35" s="73" t="s">
        <v>217</v>
      </c>
      <c r="E35" s="75">
        <v>41870</v>
      </c>
      <c r="F35" s="75">
        <v>41870</v>
      </c>
      <c r="G35" s="76">
        <v>139</v>
      </c>
      <c r="H35" s="73" t="s">
        <v>216</v>
      </c>
      <c r="I35" s="73" t="s">
        <v>215</v>
      </c>
      <c r="J35" s="73" t="s">
        <v>208</v>
      </c>
      <c r="K35" s="223" t="s">
        <v>73</v>
      </c>
      <c r="L35" s="225" t="s">
        <v>85</v>
      </c>
      <c r="M35" s="224" t="s">
        <v>95</v>
      </c>
    </row>
    <row r="36" spans="1:13" s="71" customFormat="1" ht="24" x14ac:dyDescent="0.2">
      <c r="A36" s="73" t="s">
        <v>202</v>
      </c>
      <c r="B36" s="74">
        <v>53124</v>
      </c>
      <c r="C36" s="74" t="s">
        <v>212</v>
      </c>
      <c r="D36" s="73" t="s">
        <v>217</v>
      </c>
      <c r="E36" s="75">
        <v>41870</v>
      </c>
      <c r="F36" s="75">
        <v>41870</v>
      </c>
      <c r="G36" s="76">
        <v>266.38</v>
      </c>
      <c r="H36" s="73" t="s">
        <v>216</v>
      </c>
      <c r="I36" s="73" t="s">
        <v>215</v>
      </c>
      <c r="J36" s="73" t="s">
        <v>208</v>
      </c>
      <c r="K36" s="223" t="s">
        <v>73</v>
      </c>
      <c r="L36" s="225" t="s">
        <v>85</v>
      </c>
      <c r="M36" s="224" t="s">
        <v>95</v>
      </c>
    </row>
    <row r="37" spans="1:13" s="71" customFormat="1" ht="24" x14ac:dyDescent="0.2">
      <c r="A37" s="73" t="s">
        <v>202</v>
      </c>
      <c r="B37" s="74">
        <v>53124</v>
      </c>
      <c r="C37" s="74" t="s">
        <v>212</v>
      </c>
      <c r="D37" s="73" t="s">
        <v>214</v>
      </c>
      <c r="E37" s="75">
        <v>41901</v>
      </c>
      <c r="F37" s="75">
        <v>41901</v>
      </c>
      <c r="G37" s="76">
        <v>266.38</v>
      </c>
      <c r="H37" s="73" t="s">
        <v>213</v>
      </c>
      <c r="I37" s="73" t="s">
        <v>209</v>
      </c>
      <c r="J37" s="73" t="s">
        <v>208</v>
      </c>
      <c r="K37" s="223" t="s">
        <v>73</v>
      </c>
      <c r="L37" s="225" t="s">
        <v>85</v>
      </c>
      <c r="M37" s="224" t="s">
        <v>95</v>
      </c>
    </row>
    <row r="38" spans="1:13" s="71" customFormat="1" ht="24" x14ac:dyDescent="0.2">
      <c r="A38" s="73" t="s">
        <v>202</v>
      </c>
      <c r="B38" s="74">
        <v>53125</v>
      </c>
      <c r="C38" s="74" t="s">
        <v>212</v>
      </c>
      <c r="D38" s="73" t="s">
        <v>217</v>
      </c>
      <c r="E38" s="75">
        <v>41870</v>
      </c>
      <c r="F38" s="75">
        <v>41870</v>
      </c>
      <c r="G38" s="76">
        <v>100.5</v>
      </c>
      <c r="H38" s="73" t="s">
        <v>216</v>
      </c>
      <c r="I38" s="73" t="s">
        <v>215</v>
      </c>
      <c r="J38" s="73" t="s">
        <v>208</v>
      </c>
      <c r="K38" s="223" t="s">
        <v>73</v>
      </c>
      <c r="L38" s="225" t="s">
        <v>85</v>
      </c>
      <c r="M38" s="224" t="s">
        <v>95</v>
      </c>
    </row>
    <row r="39" spans="1:13" s="71" customFormat="1" ht="24" x14ac:dyDescent="0.2">
      <c r="A39" s="73" t="s">
        <v>202</v>
      </c>
      <c r="B39" s="74">
        <v>53125</v>
      </c>
      <c r="C39" s="74" t="s">
        <v>212</v>
      </c>
      <c r="D39" s="73" t="s">
        <v>214</v>
      </c>
      <c r="E39" s="75">
        <v>41901</v>
      </c>
      <c r="F39" s="75">
        <v>41901</v>
      </c>
      <c r="G39" s="76">
        <v>89.8</v>
      </c>
      <c r="H39" s="73" t="s">
        <v>213</v>
      </c>
      <c r="I39" s="73" t="s">
        <v>209</v>
      </c>
      <c r="J39" s="73" t="s">
        <v>208</v>
      </c>
      <c r="K39" s="223" t="s">
        <v>73</v>
      </c>
      <c r="L39" s="225" t="s">
        <v>85</v>
      </c>
      <c r="M39" s="224" t="s">
        <v>95</v>
      </c>
    </row>
    <row r="40" spans="1:13" s="71" customFormat="1" ht="24" x14ac:dyDescent="0.2">
      <c r="A40" s="73" t="s">
        <v>202</v>
      </c>
      <c r="B40" s="74">
        <v>53132</v>
      </c>
      <c r="C40" s="74" t="s">
        <v>212</v>
      </c>
      <c r="D40" s="73" t="s">
        <v>211</v>
      </c>
      <c r="E40" s="75">
        <v>41877</v>
      </c>
      <c r="F40" s="75">
        <v>41877</v>
      </c>
      <c r="G40" s="76">
        <v>63.51</v>
      </c>
      <c r="H40" s="73" t="s">
        <v>210</v>
      </c>
      <c r="I40" s="73" t="s">
        <v>209</v>
      </c>
      <c r="J40" s="73" t="s">
        <v>208</v>
      </c>
      <c r="K40" s="223" t="s">
        <v>75</v>
      </c>
      <c r="L40" s="225" t="s">
        <v>85</v>
      </c>
      <c r="M40" s="224" t="s">
        <v>95</v>
      </c>
    </row>
    <row r="41" spans="1:13" s="71" customFormat="1" ht="24" x14ac:dyDescent="0.2">
      <c r="A41" s="73" t="s">
        <v>202</v>
      </c>
      <c r="B41" s="74">
        <v>53134</v>
      </c>
      <c r="C41" s="74" t="s">
        <v>212</v>
      </c>
      <c r="D41" s="73" t="s">
        <v>211</v>
      </c>
      <c r="E41" s="75">
        <v>41877</v>
      </c>
      <c r="F41" s="75">
        <v>41877</v>
      </c>
      <c r="G41" s="76">
        <v>439.63</v>
      </c>
      <c r="H41" s="73" t="s">
        <v>210</v>
      </c>
      <c r="I41" s="73" t="s">
        <v>209</v>
      </c>
      <c r="J41" s="73" t="s">
        <v>208</v>
      </c>
      <c r="K41" s="223" t="s">
        <v>75</v>
      </c>
      <c r="L41" s="225" t="s">
        <v>85</v>
      </c>
      <c r="M41" s="224" t="s">
        <v>95</v>
      </c>
    </row>
    <row r="42" spans="1:13" s="71" customFormat="1" ht="24" x14ac:dyDescent="0.2">
      <c r="A42" s="73" t="s">
        <v>202</v>
      </c>
      <c r="B42" s="74">
        <v>53135</v>
      </c>
      <c r="C42" s="74" t="s">
        <v>212</v>
      </c>
      <c r="D42" s="73" t="s">
        <v>211</v>
      </c>
      <c r="E42" s="75">
        <v>41877</v>
      </c>
      <c r="F42" s="75">
        <v>41877</v>
      </c>
      <c r="G42" s="76">
        <v>39.799999999999997</v>
      </c>
      <c r="H42" s="73" t="s">
        <v>210</v>
      </c>
      <c r="I42" s="73" t="s">
        <v>209</v>
      </c>
      <c r="J42" s="73" t="s">
        <v>208</v>
      </c>
      <c r="K42" s="223" t="s">
        <v>75</v>
      </c>
      <c r="L42" s="227" t="s">
        <v>85</v>
      </c>
      <c r="M42" s="224" t="s">
        <v>95</v>
      </c>
    </row>
    <row r="43" spans="1:13" s="71" customFormat="1" ht="12" x14ac:dyDescent="0.2">
      <c r="A43" s="73" t="s">
        <v>202</v>
      </c>
      <c r="B43" s="74">
        <v>58960</v>
      </c>
      <c r="C43" s="74" t="s">
        <v>206</v>
      </c>
      <c r="D43" s="73" t="s">
        <v>205</v>
      </c>
      <c r="E43" s="75">
        <v>41851</v>
      </c>
      <c r="F43" s="75">
        <v>41856</v>
      </c>
      <c r="G43" s="76">
        <v>1341.75</v>
      </c>
      <c r="H43" s="73" t="s">
        <v>51</v>
      </c>
      <c r="I43" s="73" t="s">
        <v>207</v>
      </c>
      <c r="J43" s="73" t="s">
        <v>203</v>
      </c>
      <c r="K43" s="223" t="s">
        <v>582</v>
      </c>
      <c r="L43" s="226"/>
      <c r="M43" s="224" t="s">
        <v>95</v>
      </c>
    </row>
    <row r="44" spans="1:13" s="71" customFormat="1" ht="12" x14ac:dyDescent="0.2">
      <c r="A44" s="73" t="s">
        <v>202</v>
      </c>
      <c r="B44" s="74">
        <v>58960</v>
      </c>
      <c r="C44" s="74" t="s">
        <v>206</v>
      </c>
      <c r="D44" s="73" t="s">
        <v>205</v>
      </c>
      <c r="E44" s="75">
        <v>41882</v>
      </c>
      <c r="F44" s="75">
        <v>41886</v>
      </c>
      <c r="G44" s="76">
        <v>1466.3</v>
      </c>
      <c r="H44" s="73" t="s">
        <v>51</v>
      </c>
      <c r="I44" s="73" t="s">
        <v>204</v>
      </c>
      <c r="J44" s="73" t="s">
        <v>203</v>
      </c>
      <c r="K44" s="223" t="s">
        <v>582</v>
      </c>
      <c r="L44" s="226"/>
      <c r="M44" s="224" t="s">
        <v>95</v>
      </c>
    </row>
    <row r="45" spans="1:13" s="71" customFormat="1" ht="12" x14ac:dyDescent="0.2">
      <c r="A45" s="73" t="s">
        <v>202</v>
      </c>
      <c r="B45" s="74">
        <v>58960</v>
      </c>
      <c r="C45" s="74" t="s">
        <v>201</v>
      </c>
      <c r="D45" s="73" t="s">
        <v>200</v>
      </c>
      <c r="E45" s="75">
        <v>41904</v>
      </c>
      <c r="F45" s="75">
        <v>41904</v>
      </c>
      <c r="G45" s="76">
        <v>183.42</v>
      </c>
      <c r="H45" s="73" t="s">
        <v>51</v>
      </c>
      <c r="I45" s="73" t="s">
        <v>199</v>
      </c>
      <c r="J45" s="73" t="s">
        <v>198</v>
      </c>
      <c r="K45" s="223" t="s">
        <v>582</v>
      </c>
      <c r="L45" s="226"/>
      <c r="M45" s="224" t="s">
        <v>95</v>
      </c>
    </row>
    <row r="46" spans="1:13" s="71" customFormat="1" ht="12" x14ac:dyDescent="0.2"/>
    <row r="47" spans="1:13" s="77" customFormat="1" ht="12" x14ac:dyDescent="0.2"/>
    <row r="48" spans="1:13" s="77" customFormat="1" ht="12" x14ac:dyDescent="0.2">
      <c r="F48" s="141" t="s">
        <v>166</v>
      </c>
      <c r="G48" s="142">
        <f>SUM(G13:G47)</f>
        <v>16967.129999999994</v>
      </c>
    </row>
    <row r="49" s="77" customFormat="1" ht="12" x14ac:dyDescent="0.2"/>
    <row r="50" s="49" customFormat="1" x14ac:dyDescent="0.2"/>
    <row r="51" s="49" customFormat="1" x14ac:dyDescent="0.2"/>
    <row r="52" s="49" customFormat="1" x14ac:dyDescent="0.2"/>
  </sheetData>
  <mergeCells count="7">
    <mergeCell ref="B3:C3"/>
    <mergeCell ref="A8:U8"/>
    <mergeCell ref="B9:D9"/>
    <mergeCell ref="M9:Q9"/>
    <mergeCell ref="B10:D10"/>
    <mergeCell ref="G10:K10"/>
    <mergeCell ref="M10:Q10"/>
  </mergeCells>
  <pageMargins left="0.13" right="0.12" top="0.43" bottom="0.43" header="0.13" footer="0.17"/>
  <pageSetup scale="72" orientation="landscape" r:id="rId1"/>
  <headerFooter>
    <oddHeader>&amp;A</oddHeader>
    <oddFooter>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showGridLines="0" workbookViewId="0">
      <selection sqref="A1:XFD1"/>
    </sheetView>
  </sheetViews>
  <sheetFormatPr defaultColWidth="9.140625" defaultRowHeight="15" x14ac:dyDescent="0.2"/>
  <cols>
    <col min="1" max="1" width="23.140625" style="1" customWidth="1"/>
    <col min="2" max="2" width="13.5703125" style="1" customWidth="1"/>
    <col min="3" max="3" width="33.42578125" style="1" customWidth="1"/>
    <col min="4" max="4" width="27.28515625" style="1" bestFit="1" customWidth="1"/>
    <col min="5" max="5" width="17.5703125" style="1" bestFit="1" customWidth="1"/>
    <col min="6" max="6" width="13.7109375" style="1" bestFit="1" customWidth="1"/>
    <col min="7" max="8" width="18.28515625" style="1" bestFit="1" customWidth="1"/>
    <col min="9" max="9" width="12.7109375" style="1" customWidth="1"/>
    <col min="10" max="16384" width="9.140625" style="1"/>
  </cols>
  <sheetData>
    <row r="1" spans="1:10" ht="15.75" x14ac:dyDescent="0.25">
      <c r="A1" s="18" t="s">
        <v>304</v>
      </c>
      <c r="B1" s="17"/>
      <c r="C1" s="17"/>
      <c r="D1" s="271" t="s">
        <v>536</v>
      </c>
      <c r="E1" s="271"/>
      <c r="F1" s="18"/>
      <c r="G1" s="166" t="s">
        <v>420</v>
      </c>
      <c r="H1" s="166"/>
      <c r="I1" s="165"/>
      <c r="J1" s="165"/>
    </row>
    <row r="2" spans="1:10" ht="60" x14ac:dyDescent="0.25">
      <c r="A2" s="21" t="s">
        <v>186</v>
      </c>
      <c r="B2" s="171" t="s">
        <v>190</v>
      </c>
      <c r="C2" s="272"/>
      <c r="D2" s="272"/>
      <c r="E2" s="58"/>
      <c r="F2" s="58"/>
      <c r="G2" s="58"/>
      <c r="H2" s="58"/>
      <c r="I2" s="58"/>
      <c r="J2" s="58"/>
    </row>
    <row r="5" spans="1:10" ht="15.75" x14ac:dyDescent="0.25">
      <c r="A5" s="237" t="s">
        <v>428</v>
      </c>
      <c r="B5" s="237"/>
      <c r="C5" s="237"/>
      <c r="D5" s="237"/>
      <c r="E5" s="237"/>
      <c r="F5" s="237"/>
      <c r="G5" s="237"/>
      <c r="H5" s="237"/>
    </row>
    <row r="6" spans="1:10" ht="15.75" x14ac:dyDescent="0.25">
      <c r="A6" s="237" t="s">
        <v>411</v>
      </c>
      <c r="B6" s="237"/>
      <c r="C6" s="237"/>
      <c r="D6" s="237"/>
      <c r="E6" s="237"/>
      <c r="F6" s="237"/>
      <c r="G6" s="237"/>
      <c r="H6" s="237"/>
    </row>
    <row r="7" spans="1:10" ht="15.75" x14ac:dyDescent="0.25">
      <c r="A7" s="237" t="s">
        <v>410</v>
      </c>
      <c r="B7" s="237"/>
      <c r="C7" s="237"/>
      <c r="D7" s="237"/>
      <c r="E7" s="237"/>
      <c r="F7" s="237"/>
      <c r="G7" s="237"/>
      <c r="H7" s="237"/>
    </row>
    <row r="9" spans="1:10" x14ac:dyDescent="0.2">
      <c r="A9" s="151" t="s">
        <v>2</v>
      </c>
      <c r="B9" s="238" t="s">
        <v>409</v>
      </c>
      <c r="C9" s="238"/>
      <c r="D9" s="238"/>
      <c r="E9" s="238"/>
      <c r="F9" s="238"/>
      <c r="G9" s="238"/>
      <c r="H9" s="238"/>
    </row>
    <row r="10" spans="1:10" x14ac:dyDescent="0.2">
      <c r="A10" s="150" t="s">
        <v>4</v>
      </c>
      <c r="B10" s="236" t="s">
        <v>408</v>
      </c>
      <c r="C10" s="236"/>
      <c r="D10" s="236"/>
      <c r="E10" s="150" t="s">
        <v>12</v>
      </c>
      <c r="F10" s="236" t="s">
        <v>280</v>
      </c>
      <c r="G10" s="236"/>
      <c r="H10" s="236"/>
    </row>
    <row r="11" spans="1:10" x14ac:dyDescent="0.2">
      <c r="A11" s="150" t="s">
        <v>172</v>
      </c>
      <c r="B11" s="236" t="s">
        <v>407</v>
      </c>
      <c r="C11" s="236"/>
      <c r="D11" s="236"/>
      <c r="E11" s="150" t="s">
        <v>10</v>
      </c>
      <c r="F11" s="236" t="s">
        <v>279</v>
      </c>
      <c r="G11" s="236"/>
      <c r="H11" s="236"/>
    </row>
    <row r="12" spans="1:10" x14ac:dyDescent="0.2">
      <c r="A12" s="150" t="s">
        <v>17</v>
      </c>
      <c r="B12" s="236"/>
      <c r="C12" s="236"/>
      <c r="D12" s="236"/>
      <c r="E12" s="150" t="s">
        <v>25</v>
      </c>
      <c r="F12" s="236" t="s">
        <v>26</v>
      </c>
      <c r="G12" s="236"/>
      <c r="H12" s="236"/>
    </row>
    <row r="13" spans="1:10" x14ac:dyDescent="0.2">
      <c r="A13" s="150" t="s">
        <v>13</v>
      </c>
      <c r="B13" s="236" t="s">
        <v>406</v>
      </c>
      <c r="C13" s="236"/>
      <c r="D13" s="236"/>
      <c r="E13" s="150" t="s">
        <v>29</v>
      </c>
      <c r="F13" s="240"/>
      <c r="G13" s="240"/>
      <c r="H13" s="240"/>
    </row>
    <row r="15" spans="1:10" ht="15.75" x14ac:dyDescent="0.25">
      <c r="D15" s="265" t="s">
        <v>405</v>
      </c>
      <c r="E15" s="266"/>
      <c r="F15" s="266"/>
      <c r="G15" s="265" t="s">
        <v>404</v>
      </c>
      <c r="H15" s="266"/>
      <c r="I15" s="266"/>
    </row>
    <row r="16" spans="1:10" ht="15.75" x14ac:dyDescent="0.25">
      <c r="D16" s="176" t="s">
        <v>403</v>
      </c>
      <c r="E16" s="176" t="s">
        <v>402</v>
      </c>
      <c r="F16" s="176" t="s">
        <v>532</v>
      </c>
      <c r="G16" s="176" t="s">
        <v>403</v>
      </c>
      <c r="H16" s="176" t="s">
        <v>402</v>
      </c>
      <c r="I16" s="176" t="s">
        <v>532</v>
      </c>
    </row>
    <row r="17" spans="1:9" ht="15" customHeight="1" x14ac:dyDescent="0.2">
      <c r="A17" s="260" t="s">
        <v>371</v>
      </c>
      <c r="B17" s="261"/>
      <c r="C17" s="140" t="s">
        <v>197</v>
      </c>
      <c r="D17" s="152" t="s">
        <v>106</v>
      </c>
      <c r="E17" s="152" t="s">
        <v>106</v>
      </c>
      <c r="F17" s="152" t="s">
        <v>106</v>
      </c>
      <c r="G17" s="152" t="s">
        <v>106</v>
      </c>
      <c r="H17" s="152" t="s">
        <v>106</v>
      </c>
      <c r="I17" s="152" t="s">
        <v>106</v>
      </c>
    </row>
    <row r="18" spans="1:9" ht="18" customHeight="1" x14ac:dyDescent="0.25">
      <c r="A18" s="258" t="s">
        <v>170</v>
      </c>
      <c r="B18" s="259"/>
      <c r="C18" s="259"/>
      <c r="D18" s="259"/>
      <c r="E18" s="259"/>
      <c r="F18" s="259"/>
      <c r="G18" s="259"/>
      <c r="H18" s="259"/>
      <c r="I18" s="259"/>
    </row>
    <row r="19" spans="1:9" x14ac:dyDescent="0.2">
      <c r="A19" s="256" t="s">
        <v>482</v>
      </c>
      <c r="B19" s="257"/>
      <c r="C19" s="139" t="s">
        <v>369</v>
      </c>
      <c r="D19" s="138">
        <v>19782.75</v>
      </c>
      <c r="E19" s="138">
        <v>8750.5</v>
      </c>
      <c r="F19" s="138">
        <f t="shared" ref="F19:F31" si="0">+E19+D19</f>
        <v>28533.25</v>
      </c>
      <c r="G19" s="138">
        <v>2779.82</v>
      </c>
      <c r="H19" s="138">
        <v>1216.4000000000001</v>
      </c>
      <c r="I19" s="138">
        <f t="shared" ref="I19:I31" si="1">+H19+G19</f>
        <v>3996.2200000000003</v>
      </c>
    </row>
    <row r="20" spans="1:9" x14ac:dyDescent="0.2">
      <c r="A20" s="256" t="s">
        <v>518</v>
      </c>
      <c r="B20" s="257"/>
      <c r="C20" s="139" t="s">
        <v>369</v>
      </c>
      <c r="D20" s="138">
        <v>85171.94</v>
      </c>
      <c r="E20" s="138">
        <v>28390.65</v>
      </c>
      <c r="F20" s="138">
        <f t="shared" si="0"/>
        <v>113562.59</v>
      </c>
      <c r="G20" s="138">
        <v>24009.82</v>
      </c>
      <c r="H20" s="138">
        <v>8953.3799999999992</v>
      </c>
      <c r="I20" s="138">
        <f t="shared" si="1"/>
        <v>32963.199999999997</v>
      </c>
    </row>
    <row r="21" spans="1:9" x14ac:dyDescent="0.2">
      <c r="A21" s="256" t="s">
        <v>483</v>
      </c>
      <c r="B21" s="257"/>
      <c r="C21" s="139" t="s">
        <v>369</v>
      </c>
      <c r="D21" s="138">
        <v>66867.179999999993</v>
      </c>
      <c r="E21" s="138">
        <v>22289.06</v>
      </c>
      <c r="F21" s="138">
        <f t="shared" si="0"/>
        <v>89156.239999999991</v>
      </c>
      <c r="G21" s="138">
        <v>16318.89</v>
      </c>
      <c r="H21" s="138">
        <v>5539.63</v>
      </c>
      <c r="I21" s="138">
        <f t="shared" si="1"/>
        <v>21858.52</v>
      </c>
    </row>
    <row r="22" spans="1:9" x14ac:dyDescent="0.2">
      <c r="A22" s="256" t="s">
        <v>519</v>
      </c>
      <c r="B22" s="257"/>
      <c r="C22" s="139" t="s">
        <v>369</v>
      </c>
      <c r="D22" s="138">
        <v>70359.03</v>
      </c>
      <c r="E22" s="138">
        <v>23453</v>
      </c>
      <c r="F22" s="138">
        <f t="shared" si="0"/>
        <v>93812.03</v>
      </c>
      <c r="G22" s="138">
        <v>17932.12</v>
      </c>
      <c r="H22" s="138">
        <v>6112.37</v>
      </c>
      <c r="I22" s="138">
        <f t="shared" si="1"/>
        <v>24044.489999999998</v>
      </c>
    </row>
    <row r="23" spans="1:9" x14ac:dyDescent="0.2">
      <c r="A23" s="256" t="s">
        <v>484</v>
      </c>
      <c r="B23" s="257"/>
      <c r="C23" s="139" t="s">
        <v>370</v>
      </c>
      <c r="D23" s="138">
        <v>29038.51</v>
      </c>
      <c r="E23" s="138">
        <v>11538.46</v>
      </c>
      <c r="F23" s="138">
        <f t="shared" si="0"/>
        <v>40576.97</v>
      </c>
      <c r="G23" s="138">
        <v>0</v>
      </c>
      <c r="H23" s="138">
        <v>0</v>
      </c>
      <c r="I23" s="138">
        <f t="shared" si="1"/>
        <v>0</v>
      </c>
    </row>
    <row r="24" spans="1:9" x14ac:dyDescent="0.2">
      <c r="A24" s="256" t="s">
        <v>485</v>
      </c>
      <c r="B24" s="257"/>
      <c r="C24" s="139" t="s">
        <v>369</v>
      </c>
      <c r="D24" s="138">
        <v>6895.26</v>
      </c>
      <c r="E24" s="138">
        <v>2298.4299999999998</v>
      </c>
      <c r="F24" s="138">
        <f t="shared" si="0"/>
        <v>9193.69</v>
      </c>
      <c r="G24" s="138">
        <v>1926.31</v>
      </c>
      <c r="H24" s="138">
        <v>646.12</v>
      </c>
      <c r="I24" s="138">
        <f t="shared" si="1"/>
        <v>2572.4299999999998</v>
      </c>
    </row>
    <row r="25" spans="1:9" x14ac:dyDescent="0.2">
      <c r="A25" s="256" t="s">
        <v>486</v>
      </c>
      <c r="B25" s="257"/>
      <c r="C25" s="139" t="s">
        <v>369</v>
      </c>
      <c r="D25" s="138">
        <v>75795.429999999993</v>
      </c>
      <c r="E25" s="138">
        <v>28750</v>
      </c>
      <c r="F25" s="138">
        <f t="shared" si="0"/>
        <v>104545.43</v>
      </c>
      <c r="G25" s="138">
        <v>18890.14</v>
      </c>
      <c r="H25" s="138">
        <v>7189.23</v>
      </c>
      <c r="I25" s="138">
        <f t="shared" si="1"/>
        <v>26079.37</v>
      </c>
    </row>
    <row r="26" spans="1:9" x14ac:dyDescent="0.2">
      <c r="A26" s="256" t="s">
        <v>487</v>
      </c>
      <c r="B26" s="257"/>
      <c r="C26" s="139" t="s">
        <v>369</v>
      </c>
      <c r="D26" s="138">
        <v>30000.06</v>
      </c>
      <c r="E26" s="138">
        <v>10000</v>
      </c>
      <c r="F26" s="138">
        <f t="shared" si="0"/>
        <v>40000.06</v>
      </c>
      <c r="G26" s="138">
        <v>7798.59</v>
      </c>
      <c r="H26" s="138">
        <v>2033</v>
      </c>
      <c r="I26" s="138">
        <f t="shared" si="1"/>
        <v>9831.59</v>
      </c>
    </row>
    <row r="27" spans="1:9" x14ac:dyDescent="0.2">
      <c r="A27" s="256" t="s">
        <v>488</v>
      </c>
      <c r="B27" s="257"/>
      <c r="C27" s="139" t="s">
        <v>370</v>
      </c>
      <c r="D27" s="138">
        <v>8615.36</v>
      </c>
      <c r="E27" s="138">
        <v>3230.78</v>
      </c>
      <c r="F27" s="138">
        <f>+E27+D27</f>
        <v>11846.140000000001</v>
      </c>
      <c r="G27" s="138">
        <v>0</v>
      </c>
      <c r="H27" s="138">
        <v>0</v>
      </c>
      <c r="I27" s="138">
        <f>+H27+G27</f>
        <v>0</v>
      </c>
    </row>
    <row r="28" spans="1:9" x14ac:dyDescent="0.2">
      <c r="A28" s="256" t="s">
        <v>488</v>
      </c>
      <c r="B28" s="257"/>
      <c r="C28" s="139" t="s">
        <v>401</v>
      </c>
      <c r="D28" s="138">
        <v>107.69</v>
      </c>
      <c r="E28" s="138">
        <v>0</v>
      </c>
      <c r="F28" s="138">
        <f>+E28+D28</f>
        <v>107.69</v>
      </c>
      <c r="G28" s="138">
        <v>0</v>
      </c>
      <c r="H28" s="138">
        <v>0</v>
      </c>
      <c r="I28" s="138">
        <f>+H28+G28</f>
        <v>0</v>
      </c>
    </row>
    <row r="29" spans="1:9" x14ac:dyDescent="0.2">
      <c r="A29" s="256" t="s">
        <v>489</v>
      </c>
      <c r="B29" s="257"/>
      <c r="C29" s="139" t="s">
        <v>369</v>
      </c>
      <c r="D29" s="138">
        <v>18771.150000000001</v>
      </c>
      <c r="E29" s="138">
        <v>6621.62</v>
      </c>
      <c r="F29" s="138">
        <f t="shared" si="0"/>
        <v>25392.77</v>
      </c>
      <c r="G29" s="138">
        <v>6068.28</v>
      </c>
      <c r="H29" s="138">
        <v>2151.4499999999998</v>
      </c>
      <c r="I29" s="138">
        <f t="shared" si="1"/>
        <v>8219.73</v>
      </c>
    </row>
    <row r="30" spans="1:9" x14ac:dyDescent="0.2">
      <c r="A30" s="256" t="s">
        <v>490</v>
      </c>
      <c r="B30" s="257"/>
      <c r="C30" s="139" t="s">
        <v>369</v>
      </c>
      <c r="D30" s="138">
        <v>59521.32</v>
      </c>
      <c r="E30" s="138">
        <v>19840.45</v>
      </c>
      <c r="F30" s="138">
        <f t="shared" si="0"/>
        <v>79361.77</v>
      </c>
      <c r="G30" s="138">
        <v>19722.419999999998</v>
      </c>
      <c r="H30" s="138">
        <v>7106.6</v>
      </c>
      <c r="I30" s="138">
        <f t="shared" si="1"/>
        <v>26829.019999999997</v>
      </c>
    </row>
    <row r="31" spans="1:9" x14ac:dyDescent="0.2">
      <c r="A31" s="256" t="s">
        <v>491</v>
      </c>
      <c r="B31" s="257"/>
      <c r="C31" s="139" t="s">
        <v>369</v>
      </c>
      <c r="D31" s="138">
        <v>66666.64</v>
      </c>
      <c r="E31" s="138">
        <v>25000</v>
      </c>
      <c r="F31" s="138">
        <f t="shared" si="0"/>
        <v>91666.64</v>
      </c>
      <c r="G31" s="138">
        <v>17043.96</v>
      </c>
      <c r="H31" s="138">
        <v>6426.86</v>
      </c>
      <c r="I31" s="138">
        <f t="shared" si="1"/>
        <v>23470.82</v>
      </c>
    </row>
    <row r="32" spans="1:9" ht="15.75" x14ac:dyDescent="0.25">
      <c r="A32" s="262" t="s">
        <v>196</v>
      </c>
      <c r="B32" s="263"/>
      <c r="C32" s="264"/>
      <c r="D32" s="137">
        <v>537592.31999999995</v>
      </c>
      <c r="E32" s="137">
        <f>SUM(E19:E31)</f>
        <v>190162.95</v>
      </c>
      <c r="F32" s="137">
        <f>SUM(F19:F31)</f>
        <v>727755.2699999999</v>
      </c>
      <c r="G32" s="137">
        <f>SUM(G19:G31)</f>
        <v>132490.34999999998</v>
      </c>
      <c r="H32" s="137">
        <f>SUM(H19:H31)</f>
        <v>47375.039999999994</v>
      </c>
      <c r="I32" s="137">
        <f>SUM(I19:I31)</f>
        <v>179865.38999999998</v>
      </c>
    </row>
    <row r="33" spans="1:9" ht="18" customHeight="1" x14ac:dyDescent="0.25">
      <c r="A33" s="258" t="s">
        <v>169</v>
      </c>
      <c r="B33" s="259"/>
      <c r="C33" s="259"/>
      <c r="D33" s="259"/>
      <c r="E33" s="259"/>
      <c r="F33" s="259"/>
      <c r="G33" s="259"/>
      <c r="H33" s="259"/>
      <c r="I33" s="259"/>
    </row>
    <row r="34" spans="1:9" x14ac:dyDescent="0.2">
      <c r="A34" s="256" t="s">
        <v>496</v>
      </c>
      <c r="B34" s="257"/>
      <c r="C34" s="139" t="s">
        <v>369</v>
      </c>
      <c r="D34" s="138">
        <v>22713.96</v>
      </c>
      <c r="E34" s="138">
        <f>+D34/12*3</f>
        <v>5678.49</v>
      </c>
      <c r="F34" s="138">
        <f t="shared" ref="F34:F73" si="2">+E34+D34</f>
        <v>28392.449999999997</v>
      </c>
      <c r="G34" s="138">
        <f>+D34*0.225</f>
        <v>5110.6409999999996</v>
      </c>
      <c r="H34" s="138">
        <f t="shared" ref="H34:H73" si="3">+G34/9*3</f>
        <v>1703.5469999999998</v>
      </c>
      <c r="I34" s="138">
        <f t="shared" ref="I34:I73" si="4">+H34+G34</f>
        <v>6814.1879999999992</v>
      </c>
    </row>
    <row r="35" spans="1:9" x14ac:dyDescent="0.2">
      <c r="A35" s="256" t="s">
        <v>496</v>
      </c>
      <c r="B35" s="257"/>
      <c r="C35" s="139" t="s">
        <v>397</v>
      </c>
      <c r="D35" s="138">
        <v>2044.26</v>
      </c>
      <c r="E35" s="138">
        <v>0</v>
      </c>
      <c r="F35" s="138">
        <f t="shared" si="2"/>
        <v>2044.26</v>
      </c>
      <c r="G35" s="138">
        <v>0</v>
      </c>
      <c r="H35" s="138">
        <f t="shared" si="3"/>
        <v>0</v>
      </c>
      <c r="I35" s="138">
        <f t="shared" si="4"/>
        <v>0</v>
      </c>
    </row>
    <row r="36" spans="1:9" x14ac:dyDescent="0.2">
      <c r="A36" s="256" t="s">
        <v>496</v>
      </c>
      <c r="B36" s="257"/>
      <c r="C36" s="139" t="s">
        <v>400</v>
      </c>
      <c r="D36" s="138">
        <v>5922.81</v>
      </c>
      <c r="E36" s="138">
        <v>0</v>
      </c>
      <c r="F36" s="138">
        <f t="shared" si="2"/>
        <v>5922.81</v>
      </c>
      <c r="G36" s="138">
        <v>0</v>
      </c>
      <c r="H36" s="138">
        <f t="shared" si="3"/>
        <v>0</v>
      </c>
      <c r="I36" s="138">
        <f t="shared" si="4"/>
        <v>0</v>
      </c>
    </row>
    <row r="37" spans="1:9" x14ac:dyDescent="0.2">
      <c r="A37" s="256" t="s">
        <v>496</v>
      </c>
      <c r="B37" s="257"/>
      <c r="C37" s="139" t="s">
        <v>399</v>
      </c>
      <c r="D37" s="138">
        <v>5725.38</v>
      </c>
      <c r="E37" s="138">
        <v>0</v>
      </c>
      <c r="F37" s="138">
        <f t="shared" si="2"/>
        <v>5725.38</v>
      </c>
      <c r="G37" s="138">
        <v>0</v>
      </c>
      <c r="H37" s="138">
        <f t="shared" si="3"/>
        <v>0</v>
      </c>
      <c r="I37" s="138">
        <f t="shared" si="4"/>
        <v>0</v>
      </c>
    </row>
    <row r="38" spans="1:9" x14ac:dyDescent="0.2">
      <c r="A38" s="256" t="s">
        <v>497</v>
      </c>
      <c r="B38" s="257"/>
      <c r="C38" s="139" t="s">
        <v>369</v>
      </c>
      <c r="D38" s="138">
        <v>32917.32</v>
      </c>
      <c r="E38" s="138">
        <f>+D38/12*3</f>
        <v>8229.33</v>
      </c>
      <c r="F38" s="138">
        <f t="shared" si="2"/>
        <v>41146.65</v>
      </c>
      <c r="G38" s="138">
        <f>+D38*0.225</f>
        <v>7406.3969999999999</v>
      </c>
      <c r="H38" s="138">
        <f t="shared" si="3"/>
        <v>2468.799</v>
      </c>
      <c r="I38" s="138">
        <f t="shared" si="4"/>
        <v>9875.1959999999999</v>
      </c>
    </row>
    <row r="39" spans="1:9" x14ac:dyDescent="0.2">
      <c r="A39" s="256" t="s">
        <v>497</v>
      </c>
      <c r="B39" s="257"/>
      <c r="C39" s="139" t="s">
        <v>397</v>
      </c>
      <c r="D39" s="138">
        <v>1975.04</v>
      </c>
      <c r="E39" s="138">
        <v>0</v>
      </c>
      <c r="F39" s="138">
        <f t="shared" si="2"/>
        <v>1975.04</v>
      </c>
      <c r="G39" s="138">
        <v>0</v>
      </c>
      <c r="H39" s="138">
        <f t="shared" si="3"/>
        <v>0</v>
      </c>
      <c r="I39" s="138">
        <f t="shared" si="4"/>
        <v>0</v>
      </c>
    </row>
    <row r="40" spans="1:9" x14ac:dyDescent="0.2">
      <c r="A40" s="256" t="s">
        <v>498</v>
      </c>
      <c r="B40" s="257"/>
      <c r="C40" s="139" t="s">
        <v>369</v>
      </c>
      <c r="D40" s="138">
        <v>22376.25</v>
      </c>
      <c r="E40" s="138">
        <f>+D40/12*3</f>
        <v>5594.0625</v>
      </c>
      <c r="F40" s="138">
        <f t="shared" si="2"/>
        <v>27970.3125</v>
      </c>
      <c r="G40" s="138">
        <f>+D40*0.225</f>
        <v>5034.65625</v>
      </c>
      <c r="H40" s="138">
        <f t="shared" si="3"/>
        <v>1678.21875</v>
      </c>
      <c r="I40" s="138">
        <f t="shared" si="4"/>
        <v>6712.875</v>
      </c>
    </row>
    <row r="41" spans="1:9" x14ac:dyDescent="0.2">
      <c r="A41" s="256" t="s">
        <v>499</v>
      </c>
      <c r="B41" s="257"/>
      <c r="C41" s="139" t="s">
        <v>369</v>
      </c>
      <c r="D41" s="138">
        <v>18383.63</v>
      </c>
      <c r="E41" s="138">
        <f>+D41/12*3</f>
        <v>4595.9075000000003</v>
      </c>
      <c r="F41" s="138">
        <f t="shared" si="2"/>
        <v>22979.537500000002</v>
      </c>
      <c r="G41" s="138">
        <f>+D41*0.225</f>
        <v>4136.31675</v>
      </c>
      <c r="H41" s="138">
        <f t="shared" si="3"/>
        <v>1378.77225</v>
      </c>
      <c r="I41" s="138">
        <f t="shared" si="4"/>
        <v>5515.0889999999999</v>
      </c>
    </row>
    <row r="42" spans="1:9" x14ac:dyDescent="0.2">
      <c r="A42" s="256" t="s">
        <v>501</v>
      </c>
      <c r="B42" s="257"/>
      <c r="C42" s="139" t="s">
        <v>369</v>
      </c>
      <c r="D42" s="138">
        <v>14455</v>
      </c>
      <c r="E42" s="138">
        <f>+D42/12*3</f>
        <v>3613.75</v>
      </c>
      <c r="F42" s="138">
        <f t="shared" si="2"/>
        <v>18068.75</v>
      </c>
      <c r="G42" s="138">
        <f>+D42*0.225</f>
        <v>3252.375</v>
      </c>
      <c r="H42" s="138">
        <f t="shared" si="3"/>
        <v>1084.125</v>
      </c>
      <c r="I42" s="138">
        <f t="shared" si="4"/>
        <v>4336.5</v>
      </c>
    </row>
    <row r="43" spans="1:9" x14ac:dyDescent="0.2">
      <c r="A43" s="256" t="s">
        <v>500</v>
      </c>
      <c r="B43" s="257"/>
      <c r="C43" s="139" t="s">
        <v>369</v>
      </c>
      <c r="D43" s="138">
        <v>32141.25</v>
      </c>
      <c r="E43" s="138">
        <f>+D43/12*3</f>
        <v>8035.3125</v>
      </c>
      <c r="F43" s="138">
        <f t="shared" si="2"/>
        <v>40176.5625</v>
      </c>
      <c r="G43" s="138">
        <f>+D43*0.225</f>
        <v>7231.78125</v>
      </c>
      <c r="H43" s="138">
        <f t="shared" si="3"/>
        <v>2410.59375</v>
      </c>
      <c r="I43" s="138">
        <f t="shared" si="4"/>
        <v>9642.375</v>
      </c>
    </row>
    <row r="44" spans="1:9" x14ac:dyDescent="0.2">
      <c r="A44" s="256" t="s">
        <v>502</v>
      </c>
      <c r="B44" s="257"/>
      <c r="C44" s="139" t="s">
        <v>369</v>
      </c>
      <c r="D44" s="138">
        <v>23905.71</v>
      </c>
      <c r="E44" s="138">
        <f>+D44/12*3</f>
        <v>5976.4274999999998</v>
      </c>
      <c r="F44" s="138">
        <f t="shared" si="2"/>
        <v>29882.137499999997</v>
      </c>
      <c r="G44" s="138">
        <f>+D44*0.225</f>
        <v>5378.7847499999998</v>
      </c>
      <c r="H44" s="138">
        <f t="shared" si="3"/>
        <v>1792.9282499999999</v>
      </c>
      <c r="I44" s="138">
        <f t="shared" si="4"/>
        <v>7171.7129999999997</v>
      </c>
    </row>
    <row r="45" spans="1:9" x14ac:dyDescent="0.2">
      <c r="A45" s="256" t="s">
        <v>502</v>
      </c>
      <c r="B45" s="257"/>
      <c r="C45" s="139" t="s">
        <v>397</v>
      </c>
      <c r="D45" s="138">
        <v>1434.35</v>
      </c>
      <c r="E45" s="138">
        <v>0</v>
      </c>
      <c r="F45" s="138">
        <f t="shared" si="2"/>
        <v>1434.35</v>
      </c>
      <c r="G45" s="138">
        <v>0</v>
      </c>
      <c r="H45" s="138">
        <f t="shared" si="3"/>
        <v>0</v>
      </c>
      <c r="I45" s="138">
        <f t="shared" si="4"/>
        <v>0</v>
      </c>
    </row>
    <row r="46" spans="1:9" x14ac:dyDescent="0.2">
      <c r="A46" s="256" t="s">
        <v>503</v>
      </c>
      <c r="B46" s="257"/>
      <c r="C46" s="139" t="s">
        <v>369</v>
      </c>
      <c r="D46" s="138">
        <v>20500.02</v>
      </c>
      <c r="E46" s="138">
        <f>+D46/12*3</f>
        <v>5125.0050000000001</v>
      </c>
      <c r="F46" s="138">
        <f t="shared" si="2"/>
        <v>25625.025000000001</v>
      </c>
      <c r="G46" s="138">
        <f>+D46*0.225</f>
        <v>4612.5045</v>
      </c>
      <c r="H46" s="138">
        <f t="shared" si="3"/>
        <v>1537.5014999999999</v>
      </c>
      <c r="I46" s="138">
        <f t="shared" si="4"/>
        <v>6150.0059999999994</v>
      </c>
    </row>
    <row r="47" spans="1:9" x14ac:dyDescent="0.2">
      <c r="A47" s="256" t="s">
        <v>503</v>
      </c>
      <c r="B47" s="257"/>
      <c r="C47" s="139" t="s">
        <v>368</v>
      </c>
      <c r="D47" s="138">
        <v>162.69999999999999</v>
      </c>
      <c r="E47" s="138">
        <v>0</v>
      </c>
      <c r="F47" s="138">
        <f t="shared" si="2"/>
        <v>162.69999999999999</v>
      </c>
      <c r="G47" s="138">
        <v>0</v>
      </c>
      <c r="H47" s="138">
        <f t="shared" si="3"/>
        <v>0</v>
      </c>
      <c r="I47" s="138">
        <f t="shared" si="4"/>
        <v>0</v>
      </c>
    </row>
    <row r="48" spans="1:9" x14ac:dyDescent="0.2">
      <c r="A48" s="256" t="s">
        <v>504</v>
      </c>
      <c r="B48" s="257"/>
      <c r="C48" s="139" t="s">
        <v>369</v>
      </c>
      <c r="D48" s="138">
        <v>24739.89</v>
      </c>
      <c r="E48" s="138">
        <f>+D48/12*3</f>
        <v>6184.9724999999999</v>
      </c>
      <c r="F48" s="138">
        <f t="shared" si="2"/>
        <v>30924.862499999999</v>
      </c>
      <c r="G48" s="138">
        <f>+D48*0.225</f>
        <v>5566.4752500000004</v>
      </c>
      <c r="H48" s="138">
        <f t="shared" si="3"/>
        <v>1855.4917500000001</v>
      </c>
      <c r="I48" s="138">
        <f t="shared" si="4"/>
        <v>7421.9670000000006</v>
      </c>
    </row>
    <row r="49" spans="1:9" x14ac:dyDescent="0.2">
      <c r="A49" s="256" t="s">
        <v>504</v>
      </c>
      <c r="B49" s="257"/>
      <c r="C49" s="139" t="s">
        <v>397</v>
      </c>
      <c r="D49" s="138">
        <v>742.2</v>
      </c>
      <c r="E49" s="138">
        <v>0</v>
      </c>
      <c r="F49" s="138">
        <f t="shared" si="2"/>
        <v>742.2</v>
      </c>
      <c r="G49" s="138">
        <v>0</v>
      </c>
      <c r="H49" s="138">
        <f t="shared" si="3"/>
        <v>0</v>
      </c>
      <c r="I49" s="138">
        <f t="shared" si="4"/>
        <v>0</v>
      </c>
    </row>
    <row r="50" spans="1:9" x14ac:dyDescent="0.2">
      <c r="A50" s="256" t="s">
        <v>505</v>
      </c>
      <c r="B50" s="257"/>
      <c r="C50" s="139" t="s">
        <v>369</v>
      </c>
      <c r="D50" s="138">
        <v>18642.599999999999</v>
      </c>
      <c r="E50" s="138">
        <f>+D50/12*3</f>
        <v>4660.6499999999996</v>
      </c>
      <c r="F50" s="138">
        <f t="shared" si="2"/>
        <v>23303.25</v>
      </c>
      <c r="G50" s="138">
        <f>+D50*0.225</f>
        <v>4194.585</v>
      </c>
      <c r="H50" s="138">
        <f t="shared" si="3"/>
        <v>1398.1949999999999</v>
      </c>
      <c r="I50" s="138">
        <f t="shared" si="4"/>
        <v>5592.78</v>
      </c>
    </row>
    <row r="51" spans="1:9" x14ac:dyDescent="0.2">
      <c r="A51" s="256" t="s">
        <v>505</v>
      </c>
      <c r="B51" s="257"/>
      <c r="C51" s="139" t="s">
        <v>397</v>
      </c>
      <c r="D51" s="138">
        <v>559.28</v>
      </c>
      <c r="E51" s="138">
        <v>0</v>
      </c>
      <c r="F51" s="138">
        <f t="shared" si="2"/>
        <v>559.28</v>
      </c>
      <c r="G51" s="138">
        <v>0</v>
      </c>
      <c r="H51" s="138">
        <f t="shared" si="3"/>
        <v>0</v>
      </c>
      <c r="I51" s="138">
        <f t="shared" si="4"/>
        <v>0</v>
      </c>
    </row>
    <row r="52" spans="1:9" x14ac:dyDescent="0.2">
      <c r="A52" s="256" t="s">
        <v>506</v>
      </c>
      <c r="B52" s="257"/>
      <c r="C52" s="139" t="s">
        <v>369</v>
      </c>
      <c r="D52" s="138">
        <v>17270.55</v>
      </c>
      <c r="E52" s="138">
        <f>+D52/12*3</f>
        <v>4317.6374999999998</v>
      </c>
      <c r="F52" s="138">
        <f t="shared" si="2"/>
        <v>21588.1875</v>
      </c>
      <c r="G52" s="138">
        <f>+D52*0.225</f>
        <v>3885.8737499999997</v>
      </c>
      <c r="H52" s="138">
        <f t="shared" si="3"/>
        <v>1295.2912499999998</v>
      </c>
      <c r="I52" s="138">
        <f t="shared" si="4"/>
        <v>5181.1649999999991</v>
      </c>
    </row>
    <row r="53" spans="1:9" x14ac:dyDescent="0.2">
      <c r="A53" s="256" t="s">
        <v>506</v>
      </c>
      <c r="B53" s="257"/>
      <c r="C53" s="139" t="s">
        <v>397</v>
      </c>
      <c r="D53" s="138">
        <v>518.12</v>
      </c>
      <c r="E53" s="138">
        <v>0</v>
      </c>
      <c r="F53" s="138">
        <f t="shared" si="2"/>
        <v>518.12</v>
      </c>
      <c r="G53" s="138">
        <v>0</v>
      </c>
      <c r="H53" s="138">
        <f t="shared" si="3"/>
        <v>0</v>
      </c>
      <c r="I53" s="138">
        <f t="shared" si="4"/>
        <v>0</v>
      </c>
    </row>
    <row r="54" spans="1:9" x14ac:dyDescent="0.2">
      <c r="A54" s="256" t="s">
        <v>507</v>
      </c>
      <c r="B54" s="257"/>
      <c r="C54" s="139" t="s">
        <v>369</v>
      </c>
      <c r="D54" s="138">
        <v>13330</v>
      </c>
      <c r="E54" s="138">
        <f>+D54/12*3</f>
        <v>3332.5</v>
      </c>
      <c r="F54" s="138">
        <f t="shared" si="2"/>
        <v>16662.5</v>
      </c>
      <c r="G54" s="138">
        <f>+D54*0.225</f>
        <v>2999.25</v>
      </c>
      <c r="H54" s="138">
        <f t="shared" si="3"/>
        <v>999.75</v>
      </c>
      <c r="I54" s="138">
        <f t="shared" si="4"/>
        <v>3999</v>
      </c>
    </row>
    <row r="55" spans="1:9" x14ac:dyDescent="0.2">
      <c r="A55" s="256" t="s">
        <v>508</v>
      </c>
      <c r="B55" s="257"/>
      <c r="C55" s="139" t="s">
        <v>369</v>
      </c>
      <c r="D55" s="138">
        <v>32276.97</v>
      </c>
      <c r="E55" s="138">
        <f>+D55/12*3</f>
        <v>8069.2425000000003</v>
      </c>
      <c r="F55" s="138">
        <f t="shared" si="2"/>
        <v>40346.212500000001</v>
      </c>
      <c r="G55" s="138">
        <f>+D55*0.225</f>
        <v>7262.3182500000003</v>
      </c>
      <c r="H55" s="138">
        <f t="shared" si="3"/>
        <v>2420.7727500000001</v>
      </c>
      <c r="I55" s="138">
        <f t="shared" si="4"/>
        <v>9683.0910000000003</v>
      </c>
    </row>
    <row r="56" spans="1:9" x14ac:dyDescent="0.2">
      <c r="A56" s="256" t="s">
        <v>508</v>
      </c>
      <c r="B56" s="257"/>
      <c r="C56" s="139" t="s">
        <v>397</v>
      </c>
      <c r="D56" s="138">
        <v>1398.67</v>
      </c>
      <c r="E56" s="138">
        <v>0</v>
      </c>
      <c r="F56" s="138">
        <f t="shared" si="2"/>
        <v>1398.67</v>
      </c>
      <c r="G56" s="138">
        <v>0</v>
      </c>
      <c r="H56" s="138">
        <f t="shared" si="3"/>
        <v>0</v>
      </c>
      <c r="I56" s="138">
        <f t="shared" si="4"/>
        <v>0</v>
      </c>
    </row>
    <row r="57" spans="1:9" x14ac:dyDescent="0.2">
      <c r="A57" s="256" t="s">
        <v>508</v>
      </c>
      <c r="B57" s="257"/>
      <c r="C57" s="139" t="s">
        <v>398</v>
      </c>
      <c r="D57" s="138">
        <v>51.61</v>
      </c>
      <c r="E57" s="138">
        <v>0</v>
      </c>
      <c r="F57" s="138">
        <f t="shared" si="2"/>
        <v>51.61</v>
      </c>
      <c r="G57" s="138">
        <v>0</v>
      </c>
      <c r="H57" s="138">
        <f t="shared" si="3"/>
        <v>0</v>
      </c>
      <c r="I57" s="138">
        <f t="shared" si="4"/>
        <v>0</v>
      </c>
    </row>
    <row r="58" spans="1:9" x14ac:dyDescent="0.2">
      <c r="A58" s="256" t="s">
        <v>509</v>
      </c>
      <c r="B58" s="257"/>
      <c r="C58" s="139" t="s">
        <v>369</v>
      </c>
      <c r="D58" s="138">
        <v>32141.25</v>
      </c>
      <c r="E58" s="138">
        <f>+D58/12*3</f>
        <v>8035.3125</v>
      </c>
      <c r="F58" s="138">
        <f t="shared" si="2"/>
        <v>40176.5625</v>
      </c>
      <c r="G58" s="138">
        <f>+D58*0.225</f>
        <v>7231.78125</v>
      </c>
      <c r="H58" s="138">
        <f t="shared" si="3"/>
        <v>2410.59375</v>
      </c>
      <c r="I58" s="138">
        <f t="shared" si="4"/>
        <v>9642.375</v>
      </c>
    </row>
    <row r="59" spans="1:9" x14ac:dyDescent="0.2">
      <c r="A59" s="256" t="s">
        <v>509</v>
      </c>
      <c r="B59" s="257"/>
      <c r="C59" s="139" t="s">
        <v>397</v>
      </c>
      <c r="D59" s="138">
        <v>1928.48</v>
      </c>
      <c r="E59" s="138">
        <v>0</v>
      </c>
      <c r="F59" s="138">
        <f t="shared" si="2"/>
        <v>1928.48</v>
      </c>
      <c r="G59" s="138">
        <v>0</v>
      </c>
      <c r="H59" s="138">
        <f t="shared" si="3"/>
        <v>0</v>
      </c>
      <c r="I59" s="138">
        <f t="shared" si="4"/>
        <v>0</v>
      </c>
    </row>
    <row r="60" spans="1:9" x14ac:dyDescent="0.2">
      <c r="A60" s="256" t="s">
        <v>510</v>
      </c>
      <c r="B60" s="257"/>
      <c r="C60" s="139" t="s">
        <v>369</v>
      </c>
      <c r="D60" s="138">
        <v>16570.34</v>
      </c>
      <c r="E60" s="138">
        <f>+D60/12*3</f>
        <v>4142.585</v>
      </c>
      <c r="F60" s="138">
        <f t="shared" si="2"/>
        <v>20712.924999999999</v>
      </c>
      <c r="G60" s="138">
        <f>+D60*0.225</f>
        <v>3728.3265000000001</v>
      </c>
      <c r="H60" s="138">
        <f t="shared" si="3"/>
        <v>1242.7755000000002</v>
      </c>
      <c r="I60" s="138">
        <f t="shared" si="4"/>
        <v>4971.1020000000008</v>
      </c>
    </row>
    <row r="61" spans="1:9" ht="15" customHeight="1" x14ac:dyDescent="0.2">
      <c r="A61" s="256" t="s">
        <v>510</v>
      </c>
      <c r="B61" s="257"/>
      <c r="C61" s="139" t="s">
        <v>397</v>
      </c>
      <c r="D61" s="138">
        <v>708.15</v>
      </c>
      <c r="E61" s="138">
        <v>0</v>
      </c>
      <c r="F61" s="138">
        <f t="shared" si="2"/>
        <v>708.15</v>
      </c>
      <c r="G61" s="138">
        <v>0</v>
      </c>
      <c r="H61" s="138">
        <f t="shared" si="3"/>
        <v>0</v>
      </c>
      <c r="I61" s="138">
        <f t="shared" si="4"/>
        <v>0</v>
      </c>
    </row>
    <row r="62" spans="1:9" ht="15" customHeight="1" x14ac:dyDescent="0.2">
      <c r="A62" s="256" t="s">
        <v>510</v>
      </c>
      <c r="B62" s="257"/>
      <c r="C62" s="139" t="s">
        <v>398</v>
      </c>
      <c r="D62" s="138">
        <v>3.86</v>
      </c>
      <c r="E62" s="138">
        <v>0</v>
      </c>
      <c r="F62" s="138">
        <f t="shared" si="2"/>
        <v>3.86</v>
      </c>
      <c r="G62" s="138">
        <v>0</v>
      </c>
      <c r="H62" s="138">
        <f t="shared" si="3"/>
        <v>0</v>
      </c>
      <c r="I62" s="138">
        <f t="shared" si="4"/>
        <v>0</v>
      </c>
    </row>
    <row r="63" spans="1:9" ht="15" customHeight="1" x14ac:dyDescent="0.2">
      <c r="A63" s="256" t="s">
        <v>510</v>
      </c>
      <c r="B63" s="257"/>
      <c r="C63" s="139" t="s">
        <v>368</v>
      </c>
      <c r="D63" s="138">
        <v>107.26</v>
      </c>
      <c r="E63" s="138">
        <v>0</v>
      </c>
      <c r="F63" s="138">
        <f t="shared" si="2"/>
        <v>107.26</v>
      </c>
      <c r="G63" s="138">
        <f>+D63*0.225</f>
        <v>24.133500000000002</v>
      </c>
      <c r="H63" s="138">
        <f t="shared" si="3"/>
        <v>8.0445000000000011</v>
      </c>
      <c r="I63" s="138">
        <f t="shared" si="4"/>
        <v>32.178000000000004</v>
      </c>
    </row>
    <row r="64" spans="1:9" ht="15" customHeight="1" x14ac:dyDescent="0.2">
      <c r="A64" s="256" t="s">
        <v>511</v>
      </c>
      <c r="B64" s="257"/>
      <c r="C64" s="139" t="s">
        <v>369</v>
      </c>
      <c r="D64" s="138">
        <v>5245.56</v>
      </c>
      <c r="E64" s="138">
        <f>+D64/12*3</f>
        <v>1311.39</v>
      </c>
      <c r="F64" s="138">
        <f t="shared" si="2"/>
        <v>6556.9500000000007</v>
      </c>
      <c r="G64" s="138">
        <f>+D64*0.225</f>
        <v>1180.2510000000002</v>
      </c>
      <c r="H64" s="138">
        <f t="shared" si="3"/>
        <v>393.41700000000003</v>
      </c>
      <c r="I64" s="138">
        <f t="shared" si="4"/>
        <v>1573.6680000000001</v>
      </c>
    </row>
    <row r="65" spans="1:9" x14ac:dyDescent="0.2">
      <c r="A65" s="256" t="s">
        <v>512</v>
      </c>
      <c r="B65" s="257"/>
      <c r="C65" s="139" t="s">
        <v>369</v>
      </c>
      <c r="D65" s="138">
        <v>21927.53</v>
      </c>
      <c r="E65" s="138">
        <f>+D65/12*3</f>
        <v>5481.8824999999997</v>
      </c>
      <c r="F65" s="138">
        <f t="shared" si="2"/>
        <v>27409.412499999999</v>
      </c>
      <c r="G65" s="138">
        <f>+D65*0.225</f>
        <v>4933.6942499999996</v>
      </c>
      <c r="H65" s="138">
        <f t="shared" si="3"/>
        <v>1644.5647499999998</v>
      </c>
      <c r="I65" s="138">
        <f t="shared" si="4"/>
        <v>6578.2589999999991</v>
      </c>
    </row>
    <row r="66" spans="1:9" ht="15" customHeight="1" x14ac:dyDescent="0.2">
      <c r="A66" s="256" t="s">
        <v>512</v>
      </c>
      <c r="B66" s="257"/>
      <c r="C66" s="139" t="s">
        <v>397</v>
      </c>
      <c r="D66" s="138">
        <v>514.54999999999995</v>
      </c>
      <c r="E66" s="138">
        <v>0</v>
      </c>
      <c r="F66" s="138">
        <f t="shared" si="2"/>
        <v>514.54999999999995</v>
      </c>
      <c r="G66" s="138">
        <v>0</v>
      </c>
      <c r="H66" s="138">
        <f t="shared" si="3"/>
        <v>0</v>
      </c>
      <c r="I66" s="138">
        <f t="shared" si="4"/>
        <v>0</v>
      </c>
    </row>
    <row r="67" spans="1:9" ht="15" customHeight="1" x14ac:dyDescent="0.2">
      <c r="A67" s="256" t="s">
        <v>512</v>
      </c>
      <c r="B67" s="257"/>
      <c r="C67" s="139" t="s">
        <v>398</v>
      </c>
      <c r="D67" s="138">
        <v>0.63</v>
      </c>
      <c r="E67" s="138">
        <v>0</v>
      </c>
      <c r="F67" s="138">
        <f t="shared" si="2"/>
        <v>0.63</v>
      </c>
      <c r="G67" s="138">
        <v>0</v>
      </c>
      <c r="H67" s="138">
        <f t="shared" si="3"/>
        <v>0</v>
      </c>
      <c r="I67" s="138">
        <f t="shared" si="4"/>
        <v>0</v>
      </c>
    </row>
    <row r="68" spans="1:9" x14ac:dyDescent="0.2">
      <c r="A68" s="256" t="s">
        <v>513</v>
      </c>
      <c r="B68" s="257"/>
      <c r="C68" s="139" t="s">
        <v>369</v>
      </c>
      <c r="D68" s="138">
        <v>21656.25</v>
      </c>
      <c r="E68" s="138">
        <f>+D68/12*3</f>
        <v>5414.0625</v>
      </c>
      <c r="F68" s="138">
        <f t="shared" si="2"/>
        <v>27070.3125</v>
      </c>
      <c r="G68" s="138">
        <f>+D68*0.225</f>
        <v>4872.65625</v>
      </c>
      <c r="H68" s="138">
        <f t="shared" si="3"/>
        <v>1624.21875</v>
      </c>
      <c r="I68" s="138">
        <f t="shared" si="4"/>
        <v>6496.875</v>
      </c>
    </row>
    <row r="69" spans="1:9" x14ac:dyDescent="0.2">
      <c r="A69" s="256" t="s">
        <v>515</v>
      </c>
      <c r="B69" s="257"/>
      <c r="C69" s="139" t="s">
        <v>369</v>
      </c>
      <c r="D69" s="138">
        <v>12894.03</v>
      </c>
      <c r="E69" s="138">
        <f>+D69/12*3</f>
        <v>3223.5075000000002</v>
      </c>
      <c r="F69" s="138">
        <f t="shared" si="2"/>
        <v>16117.5375</v>
      </c>
      <c r="G69" s="138">
        <f>+D69*0.225</f>
        <v>2901.1567500000001</v>
      </c>
      <c r="H69" s="138">
        <f t="shared" si="3"/>
        <v>967.05224999999996</v>
      </c>
      <c r="I69" s="138">
        <f t="shared" si="4"/>
        <v>3868.2089999999998</v>
      </c>
    </row>
    <row r="70" spans="1:9" x14ac:dyDescent="0.2">
      <c r="A70" s="256" t="s">
        <v>517</v>
      </c>
      <c r="B70" s="257"/>
      <c r="C70" s="139" t="s">
        <v>369</v>
      </c>
      <c r="D70" s="138">
        <v>13422.8</v>
      </c>
      <c r="E70" s="138">
        <f>+D70/12*3</f>
        <v>3355.7</v>
      </c>
      <c r="F70" s="138">
        <f t="shared" si="2"/>
        <v>16778.5</v>
      </c>
      <c r="G70" s="138">
        <f>+D70*0.225</f>
        <v>3020.13</v>
      </c>
      <c r="H70" s="138">
        <f t="shared" si="3"/>
        <v>1006.71</v>
      </c>
      <c r="I70" s="138">
        <f t="shared" si="4"/>
        <v>4026.84</v>
      </c>
    </row>
    <row r="71" spans="1:9" x14ac:dyDescent="0.2">
      <c r="A71" s="256" t="s">
        <v>517</v>
      </c>
      <c r="B71" s="257"/>
      <c r="C71" s="139" t="s">
        <v>397</v>
      </c>
      <c r="D71" s="138">
        <v>724.83</v>
      </c>
      <c r="E71" s="138">
        <v>0</v>
      </c>
      <c r="F71" s="138">
        <f t="shared" si="2"/>
        <v>724.83</v>
      </c>
      <c r="G71" s="138">
        <v>0</v>
      </c>
      <c r="H71" s="138">
        <f t="shared" si="3"/>
        <v>0</v>
      </c>
      <c r="I71" s="138">
        <f t="shared" si="4"/>
        <v>0</v>
      </c>
    </row>
    <row r="72" spans="1:9" x14ac:dyDescent="0.2">
      <c r="A72" s="256" t="s">
        <v>516</v>
      </c>
      <c r="B72" s="257"/>
      <c r="C72" s="139" t="s">
        <v>369</v>
      </c>
      <c r="D72" s="138">
        <v>24187.5</v>
      </c>
      <c r="E72" s="138">
        <f>+D72/12*3</f>
        <v>6046.875</v>
      </c>
      <c r="F72" s="138">
        <f t="shared" si="2"/>
        <v>30234.375</v>
      </c>
      <c r="G72" s="138">
        <f>+D72*0.225</f>
        <v>5442.1875</v>
      </c>
      <c r="H72" s="138">
        <f t="shared" si="3"/>
        <v>1814.0625</v>
      </c>
      <c r="I72" s="138">
        <f t="shared" si="4"/>
        <v>7256.25</v>
      </c>
    </row>
    <row r="73" spans="1:9" x14ac:dyDescent="0.2">
      <c r="A73" s="256" t="s">
        <v>516</v>
      </c>
      <c r="B73" s="257"/>
      <c r="C73" s="139" t="s">
        <v>397</v>
      </c>
      <c r="D73" s="138">
        <v>483.75</v>
      </c>
      <c r="E73" s="138">
        <v>0</v>
      </c>
      <c r="F73" s="138">
        <f t="shared" si="2"/>
        <v>483.75</v>
      </c>
      <c r="G73" s="138">
        <v>0</v>
      </c>
      <c r="H73" s="138">
        <f t="shared" si="3"/>
        <v>0</v>
      </c>
      <c r="I73" s="138">
        <f t="shared" si="4"/>
        <v>0</v>
      </c>
    </row>
    <row r="74" spans="1:9" ht="15.75" x14ac:dyDescent="0.25">
      <c r="A74" s="262" t="s">
        <v>367</v>
      </c>
      <c r="B74" s="263"/>
      <c r="C74" s="264"/>
      <c r="D74" s="137">
        <v>466704.34</v>
      </c>
      <c r="E74" s="137">
        <f>SUM(E34:E73)</f>
        <v>110424.60249999999</v>
      </c>
      <c r="F74" s="137">
        <f>SUM(F34:F73)</f>
        <v>577128.94249999989</v>
      </c>
      <c r="G74" s="137">
        <f>SUM(G34:G73)</f>
        <v>99406.275750000001</v>
      </c>
      <c r="H74" s="137">
        <f>SUM(H34:H73)</f>
        <v>33135.42525</v>
      </c>
      <c r="I74" s="137">
        <f>SUM(I34:I73)</f>
        <v>132541.701</v>
      </c>
    </row>
    <row r="75" spans="1:9" ht="18" customHeight="1" x14ac:dyDescent="0.25">
      <c r="A75" s="258" t="s">
        <v>168</v>
      </c>
      <c r="B75" s="259"/>
      <c r="C75" s="259"/>
      <c r="D75" s="259"/>
      <c r="E75" s="259"/>
      <c r="F75" s="259"/>
      <c r="G75" s="259"/>
      <c r="H75" s="259"/>
      <c r="I75" s="259"/>
    </row>
    <row r="76" spans="1:9" x14ac:dyDescent="0.2">
      <c r="A76" s="256" t="s">
        <v>492</v>
      </c>
      <c r="B76" s="257"/>
      <c r="C76" s="139" t="s">
        <v>369</v>
      </c>
      <c r="D76" s="138">
        <v>22984</v>
      </c>
      <c r="E76" s="138">
        <f>+D76/9*3</f>
        <v>7661.3333333333339</v>
      </c>
      <c r="F76" s="138">
        <f t="shared" ref="F76:F107" si="5">+E76+D76</f>
        <v>30645.333333333336</v>
      </c>
      <c r="G76" s="138">
        <f>+D76*0.225</f>
        <v>5171.4000000000005</v>
      </c>
      <c r="H76" s="138">
        <f t="shared" ref="H76:H107" si="6">+G76/9*3</f>
        <v>1723.8000000000002</v>
      </c>
      <c r="I76" s="138">
        <f t="shared" ref="I76:I107" si="7">+H76+G76</f>
        <v>6895.2000000000007</v>
      </c>
    </row>
    <row r="77" spans="1:9" x14ac:dyDescent="0.2">
      <c r="A77" s="256" t="s">
        <v>492</v>
      </c>
      <c r="B77" s="257"/>
      <c r="C77" s="139" t="s">
        <v>395</v>
      </c>
      <c r="D77" s="138">
        <v>15912</v>
      </c>
      <c r="E77" s="138">
        <v>0</v>
      </c>
      <c r="F77" s="138">
        <f t="shared" si="5"/>
        <v>15912</v>
      </c>
      <c r="G77" s="138">
        <v>0</v>
      </c>
      <c r="H77" s="138">
        <f t="shared" si="6"/>
        <v>0</v>
      </c>
      <c r="I77" s="138">
        <f t="shared" si="7"/>
        <v>0</v>
      </c>
    </row>
    <row r="78" spans="1:9" x14ac:dyDescent="0.2">
      <c r="A78" s="256" t="s">
        <v>492</v>
      </c>
      <c r="B78" s="257"/>
      <c r="C78" s="139" t="s">
        <v>394</v>
      </c>
      <c r="D78" s="138">
        <v>15912</v>
      </c>
      <c r="E78" s="138">
        <v>0</v>
      </c>
      <c r="F78" s="138">
        <f t="shared" si="5"/>
        <v>15912</v>
      </c>
      <c r="G78" s="138">
        <v>0</v>
      </c>
      <c r="H78" s="138">
        <f t="shared" si="6"/>
        <v>0</v>
      </c>
      <c r="I78" s="138">
        <f t="shared" si="7"/>
        <v>0</v>
      </c>
    </row>
    <row r="79" spans="1:9" x14ac:dyDescent="0.2">
      <c r="A79" s="256" t="s">
        <v>433</v>
      </c>
      <c r="B79" s="257"/>
      <c r="C79" s="139" t="s">
        <v>369</v>
      </c>
      <c r="D79" s="138">
        <v>86249.97</v>
      </c>
      <c r="E79" s="138">
        <f t="shared" ref="E79:E97" si="8">+D79/9*3</f>
        <v>28749.989999999998</v>
      </c>
      <c r="F79" s="138">
        <f t="shared" si="5"/>
        <v>114999.95999999999</v>
      </c>
      <c r="G79" s="138">
        <f t="shared" ref="G79:G97" si="9">+D79*0.225</f>
        <v>19406.24325</v>
      </c>
      <c r="H79" s="138">
        <f t="shared" si="6"/>
        <v>6468.7477499999995</v>
      </c>
      <c r="I79" s="138">
        <f t="shared" si="7"/>
        <v>25874.990999999998</v>
      </c>
    </row>
    <row r="80" spans="1:9" x14ac:dyDescent="0.2">
      <c r="A80" s="256" t="s">
        <v>434</v>
      </c>
      <c r="B80" s="257"/>
      <c r="C80" s="139" t="s">
        <v>369</v>
      </c>
      <c r="D80" s="138">
        <v>82647.72</v>
      </c>
      <c r="E80" s="138">
        <f t="shared" si="8"/>
        <v>27549.239999999998</v>
      </c>
      <c r="F80" s="138">
        <f t="shared" si="5"/>
        <v>110196.95999999999</v>
      </c>
      <c r="G80" s="138">
        <f t="shared" si="9"/>
        <v>18595.737000000001</v>
      </c>
      <c r="H80" s="138">
        <f t="shared" si="6"/>
        <v>6198.5790000000006</v>
      </c>
      <c r="I80" s="138">
        <f t="shared" si="7"/>
        <v>24794.316000000003</v>
      </c>
    </row>
    <row r="81" spans="1:9" x14ac:dyDescent="0.2">
      <c r="A81" s="256" t="s">
        <v>473</v>
      </c>
      <c r="B81" s="257"/>
      <c r="C81" s="139" t="s">
        <v>369</v>
      </c>
      <c r="D81" s="138">
        <v>68875</v>
      </c>
      <c r="E81" s="138">
        <f t="shared" si="8"/>
        <v>22958.333333333332</v>
      </c>
      <c r="F81" s="138">
        <f t="shared" si="5"/>
        <v>91833.333333333328</v>
      </c>
      <c r="G81" s="138">
        <f t="shared" si="9"/>
        <v>15496.875</v>
      </c>
      <c r="H81" s="138">
        <f t="shared" si="6"/>
        <v>5165.625</v>
      </c>
      <c r="I81" s="138">
        <f t="shared" si="7"/>
        <v>20662.5</v>
      </c>
    </row>
    <row r="82" spans="1:9" x14ac:dyDescent="0.2">
      <c r="A82" s="256" t="s">
        <v>435</v>
      </c>
      <c r="B82" s="257"/>
      <c r="C82" s="139" t="s">
        <v>369</v>
      </c>
      <c r="D82" s="138">
        <v>49633.05</v>
      </c>
      <c r="E82" s="138">
        <f t="shared" si="8"/>
        <v>16544.350000000002</v>
      </c>
      <c r="F82" s="138">
        <f t="shared" si="5"/>
        <v>66177.400000000009</v>
      </c>
      <c r="G82" s="138">
        <f t="shared" si="9"/>
        <v>11167.436250000001</v>
      </c>
      <c r="H82" s="138">
        <f t="shared" si="6"/>
        <v>3722.4787500000002</v>
      </c>
      <c r="I82" s="138">
        <f t="shared" si="7"/>
        <v>14889.915000000001</v>
      </c>
    </row>
    <row r="83" spans="1:9" x14ac:dyDescent="0.2">
      <c r="A83" s="256" t="s">
        <v>436</v>
      </c>
      <c r="B83" s="257"/>
      <c r="C83" s="139" t="s">
        <v>369</v>
      </c>
      <c r="D83" s="138">
        <v>123128.55</v>
      </c>
      <c r="E83" s="138">
        <f t="shared" si="8"/>
        <v>41042.850000000006</v>
      </c>
      <c r="F83" s="138">
        <f t="shared" si="5"/>
        <v>164171.40000000002</v>
      </c>
      <c r="G83" s="138">
        <f t="shared" si="9"/>
        <v>27703.923750000002</v>
      </c>
      <c r="H83" s="138">
        <f t="shared" si="6"/>
        <v>9234.6412500000006</v>
      </c>
      <c r="I83" s="138">
        <f t="shared" si="7"/>
        <v>36938.565000000002</v>
      </c>
    </row>
    <row r="84" spans="1:9" x14ac:dyDescent="0.2">
      <c r="A84" s="256" t="s">
        <v>452</v>
      </c>
      <c r="B84" s="257"/>
      <c r="C84" s="139" t="s">
        <v>369</v>
      </c>
      <c r="D84" s="138">
        <v>80709.75</v>
      </c>
      <c r="E84" s="138">
        <f t="shared" si="8"/>
        <v>26903.25</v>
      </c>
      <c r="F84" s="138">
        <f t="shared" si="5"/>
        <v>107613</v>
      </c>
      <c r="G84" s="138">
        <f t="shared" si="9"/>
        <v>18159.693750000002</v>
      </c>
      <c r="H84" s="138">
        <f t="shared" si="6"/>
        <v>6053.2312500000007</v>
      </c>
      <c r="I84" s="138">
        <f t="shared" si="7"/>
        <v>24212.925000000003</v>
      </c>
    </row>
    <row r="85" spans="1:9" x14ac:dyDescent="0.2">
      <c r="A85" s="256" t="s">
        <v>437</v>
      </c>
      <c r="B85" s="257"/>
      <c r="C85" s="139" t="s">
        <v>369</v>
      </c>
      <c r="D85" s="138">
        <v>87068.97</v>
      </c>
      <c r="E85" s="138">
        <f t="shared" si="8"/>
        <v>29022.989999999998</v>
      </c>
      <c r="F85" s="138">
        <f t="shared" si="5"/>
        <v>116091.95999999999</v>
      </c>
      <c r="G85" s="138">
        <f t="shared" si="9"/>
        <v>19590.518250000001</v>
      </c>
      <c r="H85" s="138">
        <f t="shared" si="6"/>
        <v>6530.1727500000006</v>
      </c>
      <c r="I85" s="138">
        <f t="shared" si="7"/>
        <v>26120.691000000003</v>
      </c>
    </row>
    <row r="86" spans="1:9" x14ac:dyDescent="0.2">
      <c r="A86" s="256" t="s">
        <v>438</v>
      </c>
      <c r="B86" s="257"/>
      <c r="C86" s="139" t="s">
        <v>369</v>
      </c>
      <c r="D86" s="138">
        <v>23206.52</v>
      </c>
      <c r="E86" s="138">
        <f t="shared" si="8"/>
        <v>7735.5066666666671</v>
      </c>
      <c r="F86" s="138">
        <f t="shared" si="5"/>
        <v>30942.026666666668</v>
      </c>
      <c r="G86" s="138">
        <f t="shared" si="9"/>
        <v>5221.4670000000006</v>
      </c>
      <c r="H86" s="138">
        <f t="shared" si="6"/>
        <v>1740.489</v>
      </c>
      <c r="I86" s="138">
        <f t="shared" si="7"/>
        <v>6961.9560000000001</v>
      </c>
    </row>
    <row r="87" spans="1:9" x14ac:dyDescent="0.2">
      <c r="A87" s="256" t="s">
        <v>439</v>
      </c>
      <c r="B87" s="257"/>
      <c r="C87" s="139" t="s">
        <v>369</v>
      </c>
      <c r="D87" s="138">
        <v>51791.14</v>
      </c>
      <c r="E87" s="138">
        <f t="shared" si="8"/>
        <v>17263.713333333333</v>
      </c>
      <c r="F87" s="138">
        <f t="shared" si="5"/>
        <v>69054.853333333333</v>
      </c>
      <c r="G87" s="138">
        <f t="shared" si="9"/>
        <v>11653.0065</v>
      </c>
      <c r="H87" s="138">
        <f t="shared" si="6"/>
        <v>3884.3354999999997</v>
      </c>
      <c r="I87" s="138">
        <f t="shared" si="7"/>
        <v>15537.341999999999</v>
      </c>
    </row>
    <row r="88" spans="1:9" x14ac:dyDescent="0.2">
      <c r="A88" s="256" t="s">
        <v>440</v>
      </c>
      <c r="B88" s="257"/>
      <c r="C88" s="139" t="s">
        <v>369</v>
      </c>
      <c r="D88" s="138">
        <v>88490.25</v>
      </c>
      <c r="E88" s="138">
        <f t="shared" si="8"/>
        <v>29496.75</v>
      </c>
      <c r="F88" s="138">
        <f t="shared" si="5"/>
        <v>117987</v>
      </c>
      <c r="G88" s="138">
        <f t="shared" si="9"/>
        <v>19910.306250000001</v>
      </c>
      <c r="H88" s="138">
        <f t="shared" si="6"/>
        <v>6636.7687500000011</v>
      </c>
      <c r="I88" s="138">
        <f t="shared" si="7"/>
        <v>26547.075000000004</v>
      </c>
    </row>
    <row r="89" spans="1:9" x14ac:dyDescent="0.2">
      <c r="A89" s="256" t="s">
        <v>441</v>
      </c>
      <c r="B89" s="257"/>
      <c r="C89" s="139" t="s">
        <v>369</v>
      </c>
      <c r="D89" s="138">
        <v>80063.37</v>
      </c>
      <c r="E89" s="138">
        <f t="shared" si="8"/>
        <v>26687.79</v>
      </c>
      <c r="F89" s="138">
        <f t="shared" si="5"/>
        <v>106751.16</v>
      </c>
      <c r="G89" s="138">
        <f t="shared" si="9"/>
        <v>18014.258249999999</v>
      </c>
      <c r="H89" s="138">
        <f t="shared" si="6"/>
        <v>6004.7527499999997</v>
      </c>
      <c r="I89" s="138">
        <f t="shared" si="7"/>
        <v>24019.010999999999</v>
      </c>
    </row>
    <row r="90" spans="1:9" x14ac:dyDescent="0.2">
      <c r="A90" s="256" t="s">
        <v>442</v>
      </c>
      <c r="B90" s="257"/>
      <c r="C90" s="139" t="s">
        <v>369</v>
      </c>
      <c r="D90" s="138">
        <v>99908.55</v>
      </c>
      <c r="E90" s="138">
        <f t="shared" si="8"/>
        <v>33302.850000000006</v>
      </c>
      <c r="F90" s="138">
        <f t="shared" si="5"/>
        <v>133211.40000000002</v>
      </c>
      <c r="G90" s="138">
        <f t="shared" si="9"/>
        <v>22479.423750000002</v>
      </c>
      <c r="H90" s="138">
        <f t="shared" si="6"/>
        <v>7493.1412500000006</v>
      </c>
      <c r="I90" s="138">
        <f t="shared" si="7"/>
        <v>29972.565000000002</v>
      </c>
    </row>
    <row r="91" spans="1:9" x14ac:dyDescent="0.2">
      <c r="A91" s="256" t="s">
        <v>443</v>
      </c>
      <c r="B91" s="257"/>
      <c r="C91" s="139" t="s">
        <v>369</v>
      </c>
      <c r="D91" s="138">
        <v>89656.18</v>
      </c>
      <c r="E91" s="138">
        <f t="shared" si="8"/>
        <v>29885.393333333333</v>
      </c>
      <c r="F91" s="138">
        <f t="shared" si="5"/>
        <v>119541.57333333333</v>
      </c>
      <c r="G91" s="138">
        <f t="shared" si="9"/>
        <v>20172.640499999998</v>
      </c>
      <c r="H91" s="138">
        <f t="shared" si="6"/>
        <v>6724.2134999999989</v>
      </c>
      <c r="I91" s="138">
        <f t="shared" si="7"/>
        <v>26896.853999999996</v>
      </c>
    </row>
    <row r="92" spans="1:9" x14ac:dyDescent="0.2">
      <c r="A92" s="256" t="s">
        <v>444</v>
      </c>
      <c r="B92" s="257"/>
      <c r="C92" s="139" t="s">
        <v>369</v>
      </c>
      <c r="D92" s="138">
        <v>82588.5</v>
      </c>
      <c r="E92" s="138">
        <f t="shared" si="8"/>
        <v>27529.5</v>
      </c>
      <c r="F92" s="138">
        <f t="shared" si="5"/>
        <v>110118</v>
      </c>
      <c r="G92" s="138">
        <f t="shared" si="9"/>
        <v>18582.412500000002</v>
      </c>
      <c r="H92" s="138">
        <f t="shared" si="6"/>
        <v>6194.1375000000007</v>
      </c>
      <c r="I92" s="138">
        <f t="shared" si="7"/>
        <v>24776.550000000003</v>
      </c>
    </row>
    <row r="93" spans="1:9" x14ac:dyDescent="0.2">
      <c r="A93" s="256" t="s">
        <v>445</v>
      </c>
      <c r="B93" s="257"/>
      <c r="C93" s="139" t="s">
        <v>369</v>
      </c>
      <c r="D93" s="138">
        <v>61917.65</v>
      </c>
      <c r="E93" s="138">
        <f t="shared" si="8"/>
        <v>20639.216666666667</v>
      </c>
      <c r="F93" s="138">
        <f t="shared" si="5"/>
        <v>82556.866666666669</v>
      </c>
      <c r="G93" s="138">
        <f t="shared" si="9"/>
        <v>13931.471250000001</v>
      </c>
      <c r="H93" s="138">
        <f t="shared" si="6"/>
        <v>4643.8237500000005</v>
      </c>
      <c r="I93" s="138">
        <f t="shared" si="7"/>
        <v>18575.295000000002</v>
      </c>
    </row>
    <row r="94" spans="1:9" x14ac:dyDescent="0.2">
      <c r="A94" s="256" t="s">
        <v>446</v>
      </c>
      <c r="B94" s="257"/>
      <c r="C94" s="139" t="s">
        <v>369</v>
      </c>
      <c r="D94" s="138">
        <v>90716.22</v>
      </c>
      <c r="E94" s="138">
        <f t="shared" si="8"/>
        <v>30238.739999999998</v>
      </c>
      <c r="F94" s="138">
        <f t="shared" si="5"/>
        <v>120954.95999999999</v>
      </c>
      <c r="G94" s="138">
        <f t="shared" si="9"/>
        <v>20411.1495</v>
      </c>
      <c r="H94" s="138">
        <f t="shared" si="6"/>
        <v>6803.7164999999995</v>
      </c>
      <c r="I94" s="138">
        <f t="shared" si="7"/>
        <v>27214.865999999998</v>
      </c>
    </row>
    <row r="95" spans="1:9" x14ac:dyDescent="0.2">
      <c r="A95" s="256" t="s">
        <v>447</v>
      </c>
      <c r="B95" s="257"/>
      <c r="C95" s="139" t="s">
        <v>369</v>
      </c>
      <c r="D95" s="138">
        <v>28390.6</v>
      </c>
      <c r="E95" s="138">
        <f t="shared" si="8"/>
        <v>9463.5333333333328</v>
      </c>
      <c r="F95" s="138">
        <f t="shared" si="5"/>
        <v>37854.133333333331</v>
      </c>
      <c r="G95" s="138">
        <f t="shared" si="9"/>
        <v>6387.8850000000002</v>
      </c>
      <c r="H95" s="138">
        <f t="shared" si="6"/>
        <v>2129.2950000000001</v>
      </c>
      <c r="I95" s="138">
        <f t="shared" si="7"/>
        <v>8517.18</v>
      </c>
    </row>
    <row r="96" spans="1:9" x14ac:dyDescent="0.2">
      <c r="A96" s="256" t="s">
        <v>448</v>
      </c>
      <c r="B96" s="257"/>
      <c r="C96" s="139" t="s">
        <v>369</v>
      </c>
      <c r="D96" s="138">
        <v>93321.72</v>
      </c>
      <c r="E96" s="138">
        <f t="shared" si="8"/>
        <v>31107.239999999998</v>
      </c>
      <c r="F96" s="138">
        <f t="shared" si="5"/>
        <v>124428.95999999999</v>
      </c>
      <c r="G96" s="138">
        <f t="shared" si="9"/>
        <v>20997.387000000002</v>
      </c>
      <c r="H96" s="138">
        <f t="shared" si="6"/>
        <v>6999.1290000000008</v>
      </c>
      <c r="I96" s="138">
        <f t="shared" si="7"/>
        <v>27996.516000000003</v>
      </c>
    </row>
    <row r="97" spans="1:9" x14ac:dyDescent="0.2">
      <c r="A97" s="256" t="s">
        <v>449</v>
      </c>
      <c r="B97" s="257"/>
      <c r="C97" s="139" t="s">
        <v>369</v>
      </c>
      <c r="D97" s="138">
        <v>93685.14</v>
      </c>
      <c r="E97" s="138">
        <f t="shared" si="8"/>
        <v>31228.379999999997</v>
      </c>
      <c r="F97" s="138">
        <f t="shared" si="5"/>
        <v>124913.51999999999</v>
      </c>
      <c r="G97" s="138">
        <f t="shared" si="9"/>
        <v>21079.156500000001</v>
      </c>
      <c r="H97" s="138">
        <f t="shared" si="6"/>
        <v>7026.3855000000003</v>
      </c>
      <c r="I97" s="138">
        <f t="shared" si="7"/>
        <v>28105.542000000001</v>
      </c>
    </row>
    <row r="98" spans="1:9" x14ac:dyDescent="0.2">
      <c r="A98" s="256" t="s">
        <v>450</v>
      </c>
      <c r="B98" s="257"/>
      <c r="C98" s="139" t="s">
        <v>395</v>
      </c>
      <c r="D98" s="138">
        <v>10892</v>
      </c>
      <c r="E98" s="138">
        <v>0</v>
      </c>
      <c r="F98" s="138">
        <f t="shared" si="5"/>
        <v>10892</v>
      </c>
      <c r="G98" s="138">
        <v>0</v>
      </c>
      <c r="H98" s="138">
        <f t="shared" si="6"/>
        <v>0</v>
      </c>
      <c r="I98" s="138">
        <f t="shared" si="7"/>
        <v>0</v>
      </c>
    </row>
    <row r="99" spans="1:9" x14ac:dyDescent="0.2">
      <c r="A99" s="256" t="s">
        <v>451</v>
      </c>
      <c r="B99" s="257"/>
      <c r="C99" s="139" t="s">
        <v>369</v>
      </c>
      <c r="D99" s="138">
        <v>104330.16</v>
      </c>
      <c r="E99" s="138">
        <f>+D99/9*3</f>
        <v>34776.720000000001</v>
      </c>
      <c r="F99" s="138">
        <f t="shared" si="5"/>
        <v>139106.88</v>
      </c>
      <c r="G99" s="138">
        <f>+D99*0.225</f>
        <v>23474.286</v>
      </c>
      <c r="H99" s="138">
        <f t="shared" si="6"/>
        <v>7824.7619999999997</v>
      </c>
      <c r="I99" s="138">
        <f t="shared" si="7"/>
        <v>31299.047999999999</v>
      </c>
    </row>
    <row r="100" spans="1:9" x14ac:dyDescent="0.2">
      <c r="A100" s="256" t="s">
        <v>453</v>
      </c>
      <c r="B100" s="257"/>
      <c r="C100" s="139" t="s">
        <v>369</v>
      </c>
      <c r="D100" s="138">
        <v>116859.78</v>
      </c>
      <c r="E100" s="138">
        <f>+D100/9*3</f>
        <v>38953.26</v>
      </c>
      <c r="F100" s="138">
        <f t="shared" si="5"/>
        <v>155813.04</v>
      </c>
      <c r="G100" s="138">
        <f>+D100*0.225</f>
        <v>26293.450499999999</v>
      </c>
      <c r="H100" s="138">
        <f t="shared" si="6"/>
        <v>8764.4834999999985</v>
      </c>
      <c r="I100" s="138">
        <f t="shared" si="7"/>
        <v>35057.933999999994</v>
      </c>
    </row>
    <row r="101" spans="1:9" x14ac:dyDescent="0.2">
      <c r="A101" s="256" t="s">
        <v>454</v>
      </c>
      <c r="B101" s="257"/>
      <c r="C101" s="139" t="s">
        <v>369</v>
      </c>
      <c r="D101" s="138">
        <v>65414.43</v>
      </c>
      <c r="E101" s="138">
        <f>+D101/9*3</f>
        <v>21804.81</v>
      </c>
      <c r="F101" s="138">
        <f t="shared" si="5"/>
        <v>87219.24</v>
      </c>
      <c r="G101" s="138">
        <f>+D101*0.225</f>
        <v>14718.24675</v>
      </c>
      <c r="H101" s="138">
        <f t="shared" si="6"/>
        <v>4906.0822500000004</v>
      </c>
      <c r="I101" s="138">
        <f t="shared" si="7"/>
        <v>19624.329000000002</v>
      </c>
    </row>
    <row r="102" spans="1:9" x14ac:dyDescent="0.2">
      <c r="A102" s="256" t="s">
        <v>455</v>
      </c>
      <c r="B102" s="257"/>
      <c r="C102" s="139" t="s">
        <v>369</v>
      </c>
      <c r="D102" s="138">
        <v>50416.95</v>
      </c>
      <c r="E102" s="138">
        <f>+D102/9*3</f>
        <v>16805.650000000001</v>
      </c>
      <c r="F102" s="138">
        <f t="shared" si="5"/>
        <v>67222.600000000006</v>
      </c>
      <c r="G102" s="138">
        <f>+D102*0.225</f>
        <v>11343.813749999999</v>
      </c>
      <c r="H102" s="138">
        <f t="shared" si="6"/>
        <v>3781.2712499999998</v>
      </c>
      <c r="I102" s="138">
        <f t="shared" si="7"/>
        <v>15125.084999999999</v>
      </c>
    </row>
    <row r="103" spans="1:9" x14ac:dyDescent="0.2">
      <c r="A103" s="256" t="s">
        <v>455</v>
      </c>
      <c r="B103" s="257"/>
      <c r="C103" s="139" t="s">
        <v>368</v>
      </c>
      <c r="D103" s="138">
        <v>230.89</v>
      </c>
      <c r="E103" s="138">
        <v>0</v>
      </c>
      <c r="F103" s="138">
        <f t="shared" si="5"/>
        <v>230.89</v>
      </c>
      <c r="G103" s="138">
        <v>0</v>
      </c>
      <c r="H103" s="138">
        <f t="shared" si="6"/>
        <v>0</v>
      </c>
      <c r="I103" s="138">
        <f t="shared" si="7"/>
        <v>0</v>
      </c>
    </row>
    <row r="104" spans="1:9" x14ac:dyDescent="0.2">
      <c r="A104" s="256" t="s">
        <v>456</v>
      </c>
      <c r="B104" s="257"/>
      <c r="C104" s="139" t="s">
        <v>369</v>
      </c>
      <c r="D104" s="138">
        <v>86912.19</v>
      </c>
      <c r="E104" s="138">
        <f t="shared" ref="E104:E113" si="10">+D104/9*3</f>
        <v>28970.73</v>
      </c>
      <c r="F104" s="138">
        <f t="shared" si="5"/>
        <v>115882.92</v>
      </c>
      <c r="G104" s="138">
        <f t="shared" ref="G104:G113" si="11">+D104*0.225</f>
        <v>19555.242750000001</v>
      </c>
      <c r="H104" s="138">
        <f t="shared" si="6"/>
        <v>6518.4142500000007</v>
      </c>
      <c r="I104" s="138">
        <f t="shared" si="7"/>
        <v>26073.657000000003</v>
      </c>
    </row>
    <row r="105" spans="1:9" x14ac:dyDescent="0.2">
      <c r="A105" s="256" t="s">
        <v>457</v>
      </c>
      <c r="B105" s="257"/>
      <c r="C105" s="139" t="s">
        <v>369</v>
      </c>
      <c r="D105" s="138">
        <v>42240.14</v>
      </c>
      <c r="E105" s="138">
        <f t="shared" si="10"/>
        <v>14080.046666666665</v>
      </c>
      <c r="F105" s="138">
        <f t="shared" si="5"/>
        <v>56320.186666666661</v>
      </c>
      <c r="G105" s="138">
        <f t="shared" si="11"/>
        <v>9504.031500000001</v>
      </c>
      <c r="H105" s="138">
        <f t="shared" si="6"/>
        <v>3168.0105000000003</v>
      </c>
      <c r="I105" s="138">
        <f t="shared" si="7"/>
        <v>12672.042000000001</v>
      </c>
    </row>
    <row r="106" spans="1:9" x14ac:dyDescent="0.2">
      <c r="A106" s="256" t="s">
        <v>458</v>
      </c>
      <c r="B106" s="257"/>
      <c r="C106" s="139" t="s">
        <v>369</v>
      </c>
      <c r="D106" s="138">
        <v>92900.25</v>
      </c>
      <c r="E106" s="138">
        <f t="shared" si="10"/>
        <v>30966.75</v>
      </c>
      <c r="F106" s="138">
        <f t="shared" si="5"/>
        <v>123867</v>
      </c>
      <c r="G106" s="138">
        <f t="shared" si="11"/>
        <v>20902.556250000001</v>
      </c>
      <c r="H106" s="138">
        <f t="shared" si="6"/>
        <v>6967.5187500000011</v>
      </c>
      <c r="I106" s="138">
        <f t="shared" si="7"/>
        <v>27870.075000000004</v>
      </c>
    </row>
    <row r="107" spans="1:9" x14ac:dyDescent="0.2">
      <c r="A107" s="256" t="s">
        <v>459</v>
      </c>
      <c r="B107" s="257"/>
      <c r="C107" s="139" t="s">
        <v>369</v>
      </c>
      <c r="D107" s="138">
        <v>77155.47</v>
      </c>
      <c r="E107" s="138">
        <f t="shared" si="10"/>
        <v>25718.489999999998</v>
      </c>
      <c r="F107" s="138">
        <f t="shared" si="5"/>
        <v>102873.95999999999</v>
      </c>
      <c r="G107" s="138">
        <f t="shared" si="11"/>
        <v>17359.980750000002</v>
      </c>
      <c r="H107" s="138">
        <f t="shared" si="6"/>
        <v>5786.6602500000008</v>
      </c>
      <c r="I107" s="138">
        <f t="shared" si="7"/>
        <v>23146.641000000003</v>
      </c>
    </row>
    <row r="108" spans="1:9" x14ac:dyDescent="0.2">
      <c r="A108" s="256" t="s">
        <v>460</v>
      </c>
      <c r="B108" s="257"/>
      <c r="C108" s="139" t="s">
        <v>369</v>
      </c>
      <c r="D108" s="138">
        <v>92538.72</v>
      </c>
      <c r="E108" s="138">
        <f t="shared" si="10"/>
        <v>30846.239999999998</v>
      </c>
      <c r="F108" s="138">
        <f t="shared" ref="F108:F125" si="12">+E108+D108</f>
        <v>123384.95999999999</v>
      </c>
      <c r="G108" s="138">
        <f t="shared" si="11"/>
        <v>20821.212</v>
      </c>
      <c r="H108" s="138">
        <f t="shared" ref="H108:H125" si="13">+G108/9*3</f>
        <v>6940.4039999999995</v>
      </c>
      <c r="I108" s="138">
        <f t="shared" ref="I108:I125" si="14">+H108+G108</f>
        <v>27761.615999999998</v>
      </c>
    </row>
    <row r="109" spans="1:9" x14ac:dyDescent="0.2">
      <c r="A109" s="256" t="s">
        <v>396</v>
      </c>
      <c r="B109" s="257"/>
      <c r="C109" s="139" t="s">
        <v>369</v>
      </c>
      <c r="D109" s="138">
        <v>0</v>
      </c>
      <c r="E109" s="138">
        <f t="shared" si="10"/>
        <v>0</v>
      </c>
      <c r="F109" s="138">
        <f t="shared" si="12"/>
        <v>0</v>
      </c>
      <c r="G109" s="138">
        <f t="shared" si="11"/>
        <v>0</v>
      </c>
      <c r="H109" s="138">
        <f t="shared" si="13"/>
        <v>0</v>
      </c>
      <c r="I109" s="138">
        <f t="shared" si="14"/>
        <v>0</v>
      </c>
    </row>
    <row r="110" spans="1:9" x14ac:dyDescent="0.2">
      <c r="A110" s="256" t="s">
        <v>461</v>
      </c>
      <c r="B110" s="257"/>
      <c r="C110" s="139" t="s">
        <v>369</v>
      </c>
      <c r="D110" s="138">
        <v>78750</v>
      </c>
      <c r="E110" s="138">
        <f t="shared" si="10"/>
        <v>26250</v>
      </c>
      <c r="F110" s="138">
        <f t="shared" si="12"/>
        <v>105000</v>
      </c>
      <c r="G110" s="138">
        <f t="shared" si="11"/>
        <v>17718.75</v>
      </c>
      <c r="H110" s="138">
        <f t="shared" si="13"/>
        <v>5906.25</v>
      </c>
      <c r="I110" s="138">
        <f t="shared" si="14"/>
        <v>23625</v>
      </c>
    </row>
    <row r="111" spans="1:9" x14ac:dyDescent="0.2">
      <c r="A111" s="256" t="s">
        <v>462</v>
      </c>
      <c r="B111" s="257"/>
      <c r="C111" s="139" t="s">
        <v>369</v>
      </c>
      <c r="D111" s="138">
        <v>61861.05</v>
      </c>
      <c r="E111" s="138">
        <f t="shared" si="10"/>
        <v>20620.350000000002</v>
      </c>
      <c r="F111" s="138">
        <f t="shared" si="12"/>
        <v>82481.400000000009</v>
      </c>
      <c r="G111" s="138">
        <f t="shared" si="11"/>
        <v>13918.736250000002</v>
      </c>
      <c r="H111" s="138">
        <f t="shared" si="13"/>
        <v>4639.5787500000006</v>
      </c>
      <c r="I111" s="138">
        <f t="shared" si="14"/>
        <v>18558.315000000002</v>
      </c>
    </row>
    <row r="112" spans="1:9" x14ac:dyDescent="0.2">
      <c r="A112" s="256" t="s">
        <v>463</v>
      </c>
      <c r="B112" s="257"/>
      <c r="C112" s="139" t="s">
        <v>369</v>
      </c>
      <c r="D112" s="138">
        <v>83089.350000000006</v>
      </c>
      <c r="E112" s="138">
        <f t="shared" si="10"/>
        <v>27696.450000000004</v>
      </c>
      <c r="F112" s="138">
        <f t="shared" si="12"/>
        <v>110785.80000000002</v>
      </c>
      <c r="G112" s="138">
        <f t="shared" si="11"/>
        <v>18695.103750000002</v>
      </c>
      <c r="H112" s="138">
        <f t="shared" si="13"/>
        <v>6231.701250000001</v>
      </c>
      <c r="I112" s="138">
        <f t="shared" si="14"/>
        <v>24926.805000000004</v>
      </c>
    </row>
    <row r="113" spans="1:9" x14ac:dyDescent="0.2">
      <c r="A113" s="256" t="s">
        <v>464</v>
      </c>
      <c r="B113" s="257"/>
      <c r="C113" s="139" t="s">
        <v>369</v>
      </c>
      <c r="D113" s="138">
        <v>94677.39</v>
      </c>
      <c r="E113" s="138">
        <f t="shared" si="10"/>
        <v>31559.129999999997</v>
      </c>
      <c r="F113" s="138">
        <f t="shared" si="12"/>
        <v>126236.51999999999</v>
      </c>
      <c r="G113" s="138">
        <f t="shared" si="11"/>
        <v>21302.41275</v>
      </c>
      <c r="H113" s="138">
        <f t="shared" si="13"/>
        <v>7100.8042499999992</v>
      </c>
      <c r="I113" s="138">
        <f t="shared" si="14"/>
        <v>28403.216999999997</v>
      </c>
    </row>
    <row r="114" spans="1:9" x14ac:dyDescent="0.2">
      <c r="A114" s="256" t="s">
        <v>464</v>
      </c>
      <c r="B114" s="257"/>
      <c r="C114" s="139" t="s">
        <v>368</v>
      </c>
      <c r="D114" s="138">
        <v>546.66999999999996</v>
      </c>
      <c r="E114" s="138">
        <v>0</v>
      </c>
      <c r="F114" s="138">
        <f t="shared" si="12"/>
        <v>546.66999999999996</v>
      </c>
      <c r="G114" s="138">
        <v>0</v>
      </c>
      <c r="H114" s="138">
        <f t="shared" si="13"/>
        <v>0</v>
      </c>
      <c r="I114" s="138">
        <f t="shared" si="14"/>
        <v>0</v>
      </c>
    </row>
    <row r="115" spans="1:9" x14ac:dyDescent="0.2">
      <c r="A115" s="256" t="s">
        <v>465</v>
      </c>
      <c r="B115" s="257"/>
      <c r="C115" s="139" t="s">
        <v>369</v>
      </c>
      <c r="D115" s="138">
        <v>91119.6</v>
      </c>
      <c r="E115" s="138">
        <f t="shared" ref="E115:E123" si="15">+D115/9*3</f>
        <v>30373.200000000004</v>
      </c>
      <c r="F115" s="138">
        <f t="shared" si="12"/>
        <v>121492.80000000002</v>
      </c>
      <c r="G115" s="138">
        <f t="shared" ref="G115:G123" si="16">+D115*0.225</f>
        <v>20501.910000000003</v>
      </c>
      <c r="H115" s="138">
        <f t="shared" si="13"/>
        <v>6833.9700000000012</v>
      </c>
      <c r="I115" s="138">
        <f t="shared" si="14"/>
        <v>27335.880000000005</v>
      </c>
    </row>
    <row r="116" spans="1:9" x14ac:dyDescent="0.2">
      <c r="A116" s="256" t="s">
        <v>466</v>
      </c>
      <c r="B116" s="257"/>
      <c r="C116" s="139" t="s">
        <v>369</v>
      </c>
      <c r="D116" s="138">
        <v>90407.43</v>
      </c>
      <c r="E116" s="138">
        <f t="shared" si="15"/>
        <v>30135.809999999998</v>
      </c>
      <c r="F116" s="138">
        <f t="shared" si="12"/>
        <v>120543.23999999999</v>
      </c>
      <c r="G116" s="138">
        <f t="shared" si="16"/>
        <v>20341.671749999998</v>
      </c>
      <c r="H116" s="138">
        <f t="shared" si="13"/>
        <v>6780.5572499999989</v>
      </c>
      <c r="I116" s="138">
        <f t="shared" si="14"/>
        <v>27122.228999999996</v>
      </c>
    </row>
    <row r="117" spans="1:9" x14ac:dyDescent="0.2">
      <c r="A117" s="256" t="s">
        <v>467</v>
      </c>
      <c r="B117" s="257"/>
      <c r="C117" s="139" t="s">
        <v>369</v>
      </c>
      <c r="D117" s="138">
        <v>17698.86</v>
      </c>
      <c r="E117" s="138">
        <f t="shared" si="15"/>
        <v>5899.62</v>
      </c>
      <c r="F117" s="138">
        <f t="shared" si="12"/>
        <v>23598.48</v>
      </c>
      <c r="G117" s="138">
        <f t="shared" si="16"/>
        <v>3982.2435</v>
      </c>
      <c r="H117" s="138">
        <f t="shared" si="13"/>
        <v>1327.4144999999999</v>
      </c>
      <c r="I117" s="138">
        <f t="shared" si="14"/>
        <v>5309.6579999999994</v>
      </c>
    </row>
    <row r="118" spans="1:9" x14ac:dyDescent="0.2">
      <c r="A118" s="256" t="s">
        <v>468</v>
      </c>
      <c r="B118" s="257"/>
      <c r="C118" s="139" t="s">
        <v>369</v>
      </c>
      <c r="D118" s="138">
        <v>99415.35</v>
      </c>
      <c r="E118" s="138">
        <f t="shared" si="15"/>
        <v>33138.450000000004</v>
      </c>
      <c r="F118" s="138">
        <f t="shared" si="12"/>
        <v>132553.80000000002</v>
      </c>
      <c r="G118" s="138">
        <f t="shared" si="16"/>
        <v>22368.453750000001</v>
      </c>
      <c r="H118" s="138">
        <f t="shared" si="13"/>
        <v>7456.1512499999999</v>
      </c>
      <c r="I118" s="138">
        <f t="shared" si="14"/>
        <v>29824.605</v>
      </c>
    </row>
    <row r="119" spans="1:9" x14ac:dyDescent="0.2">
      <c r="A119" s="256" t="s">
        <v>469</v>
      </c>
      <c r="B119" s="257"/>
      <c r="C119" s="139" t="s">
        <v>369</v>
      </c>
      <c r="D119" s="138">
        <v>21257.64</v>
      </c>
      <c r="E119" s="138">
        <f t="shared" si="15"/>
        <v>7085.88</v>
      </c>
      <c r="F119" s="138">
        <f t="shared" si="12"/>
        <v>28343.52</v>
      </c>
      <c r="G119" s="138">
        <f t="shared" si="16"/>
        <v>4782.9690000000001</v>
      </c>
      <c r="H119" s="138">
        <f t="shared" si="13"/>
        <v>1594.3230000000001</v>
      </c>
      <c r="I119" s="138">
        <f t="shared" si="14"/>
        <v>6377.2920000000004</v>
      </c>
    </row>
    <row r="120" spans="1:9" x14ac:dyDescent="0.2">
      <c r="A120" s="256" t="s">
        <v>470</v>
      </c>
      <c r="B120" s="257"/>
      <c r="C120" s="139" t="s">
        <v>369</v>
      </c>
      <c r="D120" s="138">
        <v>68624.28</v>
      </c>
      <c r="E120" s="138">
        <f t="shared" si="15"/>
        <v>22874.760000000002</v>
      </c>
      <c r="F120" s="138">
        <f t="shared" si="12"/>
        <v>91499.040000000008</v>
      </c>
      <c r="G120" s="138">
        <f t="shared" si="16"/>
        <v>15440.463</v>
      </c>
      <c r="H120" s="138">
        <f t="shared" si="13"/>
        <v>5146.8209999999999</v>
      </c>
      <c r="I120" s="138">
        <f t="shared" si="14"/>
        <v>20587.284</v>
      </c>
    </row>
    <row r="121" spans="1:9" x14ac:dyDescent="0.2">
      <c r="A121" s="256" t="s">
        <v>471</v>
      </c>
      <c r="B121" s="257"/>
      <c r="C121" s="139" t="s">
        <v>369</v>
      </c>
      <c r="D121" s="138">
        <v>68749.47</v>
      </c>
      <c r="E121" s="138">
        <f t="shared" si="15"/>
        <v>22916.489999999998</v>
      </c>
      <c r="F121" s="138">
        <f t="shared" si="12"/>
        <v>91665.959999999992</v>
      </c>
      <c r="G121" s="138">
        <f t="shared" si="16"/>
        <v>15468.63075</v>
      </c>
      <c r="H121" s="138">
        <f t="shared" si="13"/>
        <v>5156.2102500000001</v>
      </c>
      <c r="I121" s="138">
        <f t="shared" si="14"/>
        <v>20624.841</v>
      </c>
    </row>
    <row r="122" spans="1:9" x14ac:dyDescent="0.2">
      <c r="A122" s="256" t="s">
        <v>472</v>
      </c>
      <c r="B122" s="257"/>
      <c r="C122" s="139" t="s">
        <v>369</v>
      </c>
      <c r="D122" s="138">
        <v>43599.51</v>
      </c>
      <c r="E122" s="138">
        <f t="shared" si="15"/>
        <v>14533.170000000002</v>
      </c>
      <c r="F122" s="138">
        <f t="shared" si="12"/>
        <v>58132.680000000008</v>
      </c>
      <c r="G122" s="138">
        <f t="shared" si="16"/>
        <v>9809.8897500000003</v>
      </c>
      <c r="H122" s="138">
        <f t="shared" si="13"/>
        <v>3269.9632499999998</v>
      </c>
      <c r="I122" s="138">
        <f t="shared" si="14"/>
        <v>13079.852999999999</v>
      </c>
    </row>
    <row r="123" spans="1:9" x14ac:dyDescent="0.2">
      <c r="A123" s="256" t="s">
        <v>514</v>
      </c>
      <c r="B123" s="257"/>
      <c r="C123" s="139" t="s">
        <v>369</v>
      </c>
      <c r="D123" s="138">
        <v>29522.01</v>
      </c>
      <c r="E123" s="138">
        <f t="shared" si="15"/>
        <v>9840.67</v>
      </c>
      <c r="F123" s="138">
        <f t="shared" si="12"/>
        <v>39362.68</v>
      </c>
      <c r="G123" s="138">
        <f t="shared" si="16"/>
        <v>6642.4522499999994</v>
      </c>
      <c r="H123" s="138">
        <f t="shared" si="13"/>
        <v>2214.1507499999998</v>
      </c>
      <c r="I123" s="138">
        <f t="shared" si="14"/>
        <v>8856.6029999999992</v>
      </c>
    </row>
    <row r="124" spans="1:9" x14ac:dyDescent="0.2">
      <c r="A124" s="256" t="s">
        <v>514</v>
      </c>
      <c r="B124" s="257"/>
      <c r="C124" s="139" t="s">
        <v>395</v>
      </c>
      <c r="D124" s="138">
        <v>10730.11</v>
      </c>
      <c r="E124" s="138">
        <v>0</v>
      </c>
      <c r="F124" s="138">
        <f t="shared" si="12"/>
        <v>10730.11</v>
      </c>
      <c r="G124" s="138">
        <v>0</v>
      </c>
      <c r="H124" s="138">
        <f t="shared" si="13"/>
        <v>0</v>
      </c>
      <c r="I124" s="138">
        <f t="shared" si="14"/>
        <v>0</v>
      </c>
    </row>
    <row r="125" spans="1:9" x14ac:dyDescent="0.2">
      <c r="A125" s="256" t="s">
        <v>514</v>
      </c>
      <c r="B125" s="257"/>
      <c r="C125" s="139" t="s">
        <v>394</v>
      </c>
      <c r="D125" s="138">
        <v>11354.62</v>
      </c>
      <c r="E125" s="138">
        <v>0</v>
      </c>
      <c r="F125" s="138">
        <f t="shared" si="12"/>
        <v>11354.62</v>
      </c>
      <c r="G125" s="138">
        <v>0</v>
      </c>
      <c r="H125" s="138">
        <f t="shared" si="13"/>
        <v>0</v>
      </c>
      <c r="I125" s="138">
        <f t="shared" si="14"/>
        <v>0</v>
      </c>
    </row>
    <row r="126" spans="1:9" ht="15.75" x14ac:dyDescent="0.25">
      <c r="A126" s="262" t="s">
        <v>393</v>
      </c>
      <c r="B126" s="263"/>
      <c r="C126" s="264"/>
      <c r="D126" s="137">
        <v>3128151.17</v>
      </c>
      <c r="E126" s="137">
        <f>SUM(E76:E125)</f>
        <v>1020857.6266666665</v>
      </c>
      <c r="F126" s="137">
        <f>SUM(F76:F125)</f>
        <v>4149008.7966666664</v>
      </c>
      <c r="G126" s="137">
        <f>SUM(G76:G125)</f>
        <v>689078.89799999993</v>
      </c>
      <c r="H126" s="137">
        <f>SUM(H76:H125)</f>
        <v>229692.96600000004</v>
      </c>
      <c r="I126" s="137">
        <f>SUM(I76:I125)</f>
        <v>918771.86400000018</v>
      </c>
    </row>
    <row r="127" spans="1:9" ht="18" customHeight="1" x14ac:dyDescent="0.25">
      <c r="A127" s="258" t="s">
        <v>167</v>
      </c>
      <c r="B127" s="259"/>
      <c r="C127" s="259"/>
      <c r="D127" s="259"/>
      <c r="E127" s="259"/>
      <c r="F127" s="259"/>
      <c r="G127" s="259"/>
      <c r="H127" s="259"/>
      <c r="I127" s="259"/>
    </row>
    <row r="128" spans="1:9" x14ac:dyDescent="0.2">
      <c r="A128" s="256" t="s">
        <v>493</v>
      </c>
      <c r="B128" s="257"/>
      <c r="C128" s="139" t="s">
        <v>392</v>
      </c>
      <c r="D128" s="138">
        <v>6000</v>
      </c>
      <c r="E128" s="138">
        <v>0</v>
      </c>
      <c r="F128" s="138">
        <f t="shared" ref="F128:F131" si="17">+E128+D128</f>
        <v>6000</v>
      </c>
      <c r="G128" s="138">
        <f t="shared" ref="G128:H131" si="18">+D128*0.765%</f>
        <v>45.900000000000006</v>
      </c>
      <c r="H128" s="138">
        <f t="shared" si="18"/>
        <v>0</v>
      </c>
      <c r="I128" s="138">
        <f t="shared" ref="I128:I131" si="19">+H128+G128</f>
        <v>45.900000000000006</v>
      </c>
    </row>
    <row r="129" spans="1:9" x14ac:dyDescent="0.2">
      <c r="A129" s="256" t="s">
        <v>494</v>
      </c>
      <c r="B129" s="257"/>
      <c r="C129" s="139" t="s">
        <v>392</v>
      </c>
      <c r="D129" s="138">
        <v>9408</v>
      </c>
      <c r="E129" s="138">
        <v>0</v>
      </c>
      <c r="F129" s="138">
        <f t="shared" si="17"/>
        <v>9408</v>
      </c>
      <c r="G129" s="138">
        <f t="shared" si="18"/>
        <v>71.97120000000001</v>
      </c>
      <c r="H129" s="138">
        <f t="shared" si="18"/>
        <v>0</v>
      </c>
      <c r="I129" s="138">
        <f t="shared" si="19"/>
        <v>71.97120000000001</v>
      </c>
    </row>
    <row r="130" spans="1:9" x14ac:dyDescent="0.2">
      <c r="A130" s="256" t="s">
        <v>495</v>
      </c>
      <c r="B130" s="257"/>
      <c r="C130" s="139" t="s">
        <v>392</v>
      </c>
      <c r="D130" s="138">
        <v>23750</v>
      </c>
      <c r="E130" s="138">
        <v>0</v>
      </c>
      <c r="F130" s="138">
        <f t="shared" si="17"/>
        <v>23750</v>
      </c>
      <c r="G130" s="138">
        <f t="shared" si="18"/>
        <v>181.6875</v>
      </c>
      <c r="H130" s="138">
        <f t="shared" si="18"/>
        <v>0</v>
      </c>
      <c r="I130" s="138">
        <f t="shared" si="19"/>
        <v>181.6875</v>
      </c>
    </row>
    <row r="131" spans="1:9" x14ac:dyDescent="0.2">
      <c r="A131" s="256" t="s">
        <v>495</v>
      </c>
      <c r="B131" s="257"/>
      <c r="C131" s="139" t="s">
        <v>391</v>
      </c>
      <c r="D131" s="138">
        <v>806.25</v>
      </c>
      <c r="E131" s="138">
        <v>0</v>
      </c>
      <c r="F131" s="138">
        <f t="shared" si="17"/>
        <v>806.25</v>
      </c>
      <c r="G131" s="138">
        <f t="shared" si="18"/>
        <v>6.1678125000000001</v>
      </c>
      <c r="H131" s="138">
        <f t="shared" si="18"/>
        <v>0</v>
      </c>
      <c r="I131" s="138">
        <f t="shared" si="19"/>
        <v>6.1678125000000001</v>
      </c>
    </row>
    <row r="132" spans="1:9" ht="15.75" x14ac:dyDescent="0.25">
      <c r="A132" s="262" t="s">
        <v>390</v>
      </c>
      <c r="B132" s="263"/>
      <c r="C132" s="264"/>
      <c r="D132" s="174">
        <f t="shared" ref="D132:I132" si="20">SUM(D128:D131)</f>
        <v>39964.25</v>
      </c>
      <c r="E132" s="137">
        <f t="shared" si="20"/>
        <v>0</v>
      </c>
      <c r="F132" s="137">
        <f t="shared" si="20"/>
        <v>39964.25</v>
      </c>
      <c r="G132" s="137">
        <f t="shared" si="20"/>
        <v>305.72651250000007</v>
      </c>
      <c r="H132" s="137">
        <f t="shared" si="20"/>
        <v>0</v>
      </c>
      <c r="I132" s="137">
        <f t="shared" si="20"/>
        <v>305.72651250000007</v>
      </c>
    </row>
    <row r="133" spans="1:9" x14ac:dyDescent="0.2">
      <c r="A133" s="273"/>
      <c r="B133" s="274"/>
      <c r="C133" s="275"/>
      <c r="D133" s="40"/>
    </row>
    <row r="135" spans="1:9" s="167" customFormat="1" ht="15.75" x14ac:dyDescent="0.25">
      <c r="A135" s="168" t="s">
        <v>427</v>
      </c>
      <c r="B135" s="168"/>
      <c r="C135" s="168"/>
      <c r="D135" s="168"/>
      <c r="E135" s="168"/>
      <c r="F135" s="168"/>
      <c r="G135" s="169">
        <v>45904.78</v>
      </c>
      <c r="H135" s="168"/>
      <c r="I135" s="168"/>
    </row>
    <row r="138" spans="1:9" x14ac:dyDescent="0.2">
      <c r="A138" s="1" t="s">
        <v>426</v>
      </c>
    </row>
    <row r="139" spans="1:9" x14ac:dyDescent="0.2">
      <c r="A139" s="1" t="s">
        <v>425</v>
      </c>
    </row>
    <row r="140" spans="1:9" x14ac:dyDescent="0.2">
      <c r="A140" s="1" t="s">
        <v>424</v>
      </c>
    </row>
    <row r="141" spans="1:9" x14ac:dyDescent="0.2">
      <c r="A141" s="1" t="s">
        <v>423</v>
      </c>
    </row>
    <row r="142" spans="1:9" x14ac:dyDescent="0.2">
      <c r="A142" s="1" t="s">
        <v>422</v>
      </c>
    </row>
    <row r="144" spans="1:9" x14ac:dyDescent="0.2">
      <c r="A144" s="1" t="s">
        <v>421</v>
      </c>
    </row>
    <row r="146" spans="1:9" ht="43.5" customHeight="1" thickBot="1" x14ac:dyDescent="0.3">
      <c r="C146" s="210" t="s">
        <v>570</v>
      </c>
      <c r="D146" s="206" t="s">
        <v>572</v>
      </c>
      <c r="E146" s="254" t="s">
        <v>573</v>
      </c>
      <c r="F146" s="255"/>
      <c r="G146" s="206" t="s">
        <v>571</v>
      </c>
      <c r="H146" s="181" t="s">
        <v>531</v>
      </c>
      <c r="I146" s="178"/>
    </row>
    <row r="147" spans="1:9" ht="30" x14ac:dyDescent="0.25">
      <c r="A147" s="177" t="s">
        <v>55</v>
      </c>
      <c r="B147" s="185"/>
      <c r="C147" s="211">
        <v>900000</v>
      </c>
      <c r="D147" s="218">
        <f>D32</f>
        <v>537592.31999999995</v>
      </c>
      <c r="E147" s="267">
        <f>E32</f>
        <v>190162.95</v>
      </c>
      <c r="F147" s="267"/>
      <c r="G147" s="218">
        <f>D147+E147</f>
        <v>727755.27</v>
      </c>
      <c r="H147" s="218">
        <f>C147-G147</f>
        <v>172244.72999999998</v>
      </c>
      <c r="I147" s="92"/>
    </row>
    <row r="148" spans="1:9" ht="30" x14ac:dyDescent="0.25">
      <c r="A148" s="183" t="s">
        <v>57</v>
      </c>
      <c r="B148" s="184"/>
      <c r="C148" s="212">
        <v>600000</v>
      </c>
      <c r="D148" s="217">
        <f>D74</f>
        <v>466704.34</v>
      </c>
      <c r="E148" s="268">
        <f>E74</f>
        <v>110424.60249999999</v>
      </c>
      <c r="F148" s="268"/>
      <c r="G148" s="217">
        <f>D148+E148</f>
        <v>577128.9425</v>
      </c>
      <c r="H148" s="217">
        <f>C148-G148</f>
        <v>22871.057499999995</v>
      </c>
      <c r="I148" s="182"/>
    </row>
    <row r="149" spans="1:9" ht="30" x14ac:dyDescent="0.25">
      <c r="A149" s="177" t="s">
        <v>59</v>
      </c>
      <c r="B149" s="185"/>
      <c r="C149" s="213">
        <v>5000000</v>
      </c>
      <c r="D149" s="215">
        <f>D126</f>
        <v>3128151.17</v>
      </c>
      <c r="E149" s="269">
        <f>E126</f>
        <v>1020857.6266666665</v>
      </c>
      <c r="F149" s="269"/>
      <c r="G149" s="215">
        <f>D149+E149</f>
        <v>4149008.7966666664</v>
      </c>
      <c r="H149" s="215">
        <f>C149-G149</f>
        <v>850991.2033333336</v>
      </c>
      <c r="I149" s="92"/>
    </row>
    <row r="150" spans="1:9" ht="15.75" x14ac:dyDescent="0.25">
      <c r="A150" s="183" t="s">
        <v>61</v>
      </c>
      <c r="B150" s="184"/>
      <c r="C150" s="214">
        <v>40000</v>
      </c>
      <c r="D150" s="217">
        <f>D132</f>
        <v>39964.25</v>
      </c>
      <c r="E150" s="268">
        <f>E132</f>
        <v>0</v>
      </c>
      <c r="F150" s="268"/>
      <c r="G150" s="217">
        <f>D150+E150</f>
        <v>39964.25</v>
      </c>
      <c r="H150" s="217">
        <f>C150-G150</f>
        <v>35.75</v>
      </c>
      <c r="I150" s="182"/>
    </row>
    <row r="151" spans="1:9" ht="30" x14ac:dyDescent="0.25">
      <c r="A151" s="177" t="s">
        <v>63</v>
      </c>
      <c r="B151" s="185"/>
      <c r="C151" s="92"/>
      <c r="D151" s="215"/>
      <c r="E151" s="216"/>
      <c r="F151" s="216"/>
      <c r="G151" s="216"/>
      <c r="H151" s="216"/>
      <c r="I151" s="92"/>
    </row>
    <row r="152" spans="1:9" x14ac:dyDescent="0.2">
      <c r="A152" s="186" t="s">
        <v>372</v>
      </c>
      <c r="B152" s="184"/>
      <c r="C152" s="182"/>
      <c r="D152" s="209"/>
      <c r="E152" s="182"/>
      <c r="F152" s="182"/>
      <c r="G152" s="182"/>
      <c r="H152" s="182"/>
      <c r="I152" s="182"/>
    </row>
    <row r="153" spans="1:9" ht="16.5" thickBot="1" x14ac:dyDescent="0.3">
      <c r="A153" s="179" t="s">
        <v>389</v>
      </c>
      <c r="C153" s="180">
        <f>SUM(C147:C152)</f>
        <v>6540000</v>
      </c>
      <c r="D153" s="180">
        <f>SUM(D147:D152)</f>
        <v>4172412.08</v>
      </c>
      <c r="E153" s="270">
        <f>SUM(E147:E152)</f>
        <v>1321445.1791666665</v>
      </c>
      <c r="F153" s="270"/>
      <c r="G153" s="180">
        <f>SUM(G147:G152)</f>
        <v>5493857.2591666663</v>
      </c>
      <c r="H153" s="180">
        <f>SUM(H147:H152)</f>
        <v>1046142.7408333336</v>
      </c>
      <c r="I153" s="180"/>
    </row>
    <row r="154" spans="1:9" ht="15.75" thickTop="1" x14ac:dyDescent="0.2"/>
  </sheetData>
  <mergeCells count="139">
    <mergeCell ref="E147:F147"/>
    <mergeCell ref="E148:F148"/>
    <mergeCell ref="E149:F149"/>
    <mergeCell ref="E150:F150"/>
    <mergeCell ref="E153:F153"/>
    <mergeCell ref="D1:E1"/>
    <mergeCell ref="C2:D2"/>
    <mergeCell ref="A133:C133"/>
    <mergeCell ref="D15:F15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G15:I15"/>
    <mergeCell ref="A132:C132"/>
    <mergeCell ref="A125:B125"/>
    <mergeCell ref="A126:C126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94:B94"/>
    <mergeCell ref="A76:B76"/>
    <mergeCell ref="A83:B8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77:B77"/>
    <mergeCell ref="A78:B78"/>
    <mergeCell ref="A73:B73"/>
    <mergeCell ref="A74:C74"/>
    <mergeCell ref="A65:B65"/>
    <mergeCell ref="A66:B66"/>
    <mergeCell ref="A67:B67"/>
    <mergeCell ref="A68:B68"/>
    <mergeCell ref="A69:B69"/>
    <mergeCell ref="A70:B70"/>
    <mergeCell ref="A71:B71"/>
    <mergeCell ref="A72:B72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0:B40"/>
    <mergeCell ref="A50:B50"/>
    <mergeCell ref="A51:B51"/>
    <mergeCell ref="A52:B52"/>
    <mergeCell ref="A53:B53"/>
    <mergeCell ref="A54:B54"/>
    <mergeCell ref="A55:B55"/>
    <mergeCell ref="A48:B48"/>
    <mergeCell ref="A49:B49"/>
    <mergeCell ref="A47:B47"/>
    <mergeCell ref="F13:H13"/>
    <mergeCell ref="A127:I127"/>
    <mergeCell ref="A5:H5"/>
    <mergeCell ref="A6:H6"/>
    <mergeCell ref="A7:H7"/>
    <mergeCell ref="B9:H9"/>
    <mergeCell ref="B10:D10"/>
    <mergeCell ref="F10:H10"/>
    <mergeCell ref="A18:I18"/>
    <mergeCell ref="A33:I33"/>
    <mergeCell ref="A75:I75"/>
    <mergeCell ref="A17:B17"/>
    <mergeCell ref="B11:D11"/>
    <mergeCell ref="F11:H11"/>
    <mergeCell ref="B12:D12"/>
    <mergeCell ref="F12:H12"/>
    <mergeCell ref="B13:D13"/>
    <mergeCell ref="A35:B35"/>
    <mergeCell ref="A36:B36"/>
    <mergeCell ref="A37:B37"/>
    <mergeCell ref="A32:C32"/>
    <mergeCell ref="A34:B34"/>
    <mergeCell ref="A38:B38"/>
    <mergeCell ref="A39:B39"/>
    <mergeCell ref="E146:F146"/>
    <mergeCell ref="A128:B128"/>
    <mergeCell ref="A129:B129"/>
    <mergeCell ref="A130:B130"/>
    <mergeCell ref="A131:B131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0:B30"/>
    <mergeCell ref="A31:B31"/>
    <mergeCell ref="A41:B41"/>
    <mergeCell ref="A42:B42"/>
    <mergeCell ref="A43:B43"/>
    <mergeCell ref="A44:B44"/>
    <mergeCell ref="A45:B45"/>
    <mergeCell ref="A46:B46"/>
  </mergeCells>
  <pageMargins left="0.75" right="0.75" top="1" bottom="1" header="0.5" footer="0.5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opLeftCell="A37" workbookViewId="0">
      <selection activeCell="L74" sqref="L74"/>
    </sheetView>
  </sheetViews>
  <sheetFormatPr defaultRowHeight="15" x14ac:dyDescent="0.25"/>
  <cols>
    <col min="1" max="1" width="7.85546875" style="175" customWidth="1"/>
    <col min="2" max="2" width="12.5703125" style="175" customWidth="1"/>
    <col min="3" max="5" width="9.140625" style="175"/>
    <col min="6" max="6" width="18.5703125" style="175" customWidth="1"/>
    <col min="7" max="8" width="9.140625" style="175"/>
    <col min="9" max="9" width="11.140625" style="175" customWidth="1"/>
    <col min="10" max="17" width="9.140625" style="175"/>
    <col min="18" max="18" width="3.85546875" style="15" customWidth="1"/>
    <col min="19" max="19" width="14" style="175" customWidth="1"/>
    <col min="20" max="16384" width="9.140625" style="175"/>
  </cols>
  <sheetData>
    <row r="1" spans="1:33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S1" s="146"/>
      <c r="T1" s="15"/>
      <c r="U1" s="15"/>
      <c r="V1" s="15"/>
      <c r="W1" s="146"/>
      <c r="X1" s="146"/>
      <c r="Y1" s="15"/>
      <c r="Z1" s="15"/>
      <c r="AA1" s="15"/>
      <c r="AB1" s="146"/>
      <c r="AC1" s="15"/>
      <c r="AD1" s="15"/>
      <c r="AE1" s="15"/>
      <c r="AF1" s="15"/>
      <c r="AG1" s="15"/>
    </row>
    <row r="2" spans="1:33" x14ac:dyDescent="0.25">
      <c r="A2" s="18" t="s">
        <v>304</v>
      </c>
      <c r="B2" s="17"/>
      <c r="C2" s="17"/>
      <c r="D2" s="17"/>
      <c r="E2" s="18"/>
      <c r="F2" s="17"/>
      <c r="G2" s="18" t="s">
        <v>536</v>
      </c>
      <c r="H2" s="17"/>
      <c r="I2" s="17"/>
      <c r="J2" s="18"/>
      <c r="K2" s="17"/>
      <c r="L2" s="17"/>
      <c r="M2" s="17"/>
      <c r="N2" s="17"/>
      <c r="O2" s="17"/>
      <c r="P2" s="17"/>
      <c r="Q2" s="17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S3" s="19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5.75" x14ac:dyDescent="0.25">
      <c r="A4" s="81" t="s">
        <v>541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S4" s="198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15"/>
      <c r="AG4" s="15"/>
    </row>
    <row r="5" spans="1:33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S5" s="199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x14ac:dyDescent="0.25">
      <c r="A6" s="59"/>
      <c r="B6" s="59"/>
      <c r="C6" s="80" t="s">
        <v>260</v>
      </c>
      <c r="D6" s="59"/>
      <c r="E6" s="59"/>
      <c r="F6" s="59"/>
      <c r="G6" s="128"/>
      <c r="H6" s="129" t="s">
        <v>262</v>
      </c>
      <c r="I6" s="128"/>
      <c r="J6" s="59"/>
      <c r="K6" s="59"/>
      <c r="L6" s="128"/>
      <c r="M6" s="129" t="s">
        <v>261</v>
      </c>
      <c r="N6" s="128"/>
      <c r="O6" s="59"/>
      <c r="P6" s="59"/>
      <c r="Q6" s="5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15"/>
    </row>
    <row r="7" spans="1:33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S7" s="200"/>
      <c r="T7" s="50"/>
      <c r="U7" s="50"/>
      <c r="V7" s="201"/>
      <c r="W7" s="50"/>
      <c r="X7" s="200"/>
      <c r="Y7" s="50"/>
      <c r="Z7" s="50"/>
      <c r="AA7" s="50"/>
      <c r="AB7" s="50"/>
      <c r="AC7" s="200"/>
      <c r="AD7" s="50"/>
      <c r="AE7" s="50"/>
      <c r="AF7" s="50"/>
      <c r="AG7" s="15"/>
    </row>
    <row r="8" spans="1:33" x14ac:dyDescent="0.25">
      <c r="A8" s="59"/>
      <c r="B8" s="66" t="s">
        <v>291</v>
      </c>
      <c r="C8" s="59"/>
      <c r="D8" s="59"/>
      <c r="E8" s="59"/>
      <c r="F8" s="59"/>
      <c r="G8" s="79" t="s">
        <v>263</v>
      </c>
      <c r="H8" s="59"/>
      <c r="I8" s="59"/>
      <c r="J8" s="59"/>
      <c r="K8" s="59"/>
      <c r="L8" s="126" t="s">
        <v>300</v>
      </c>
      <c r="M8" s="59"/>
      <c r="N8" s="59"/>
      <c r="O8" s="59"/>
      <c r="P8" s="59"/>
      <c r="Q8" s="59"/>
      <c r="S8" s="200"/>
      <c r="T8" s="50"/>
      <c r="U8" s="50"/>
      <c r="V8" s="20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5"/>
    </row>
    <row r="9" spans="1:33" x14ac:dyDescent="0.25">
      <c r="A9" s="59"/>
      <c r="B9" s="59"/>
      <c r="C9" s="59"/>
      <c r="D9" s="59"/>
      <c r="E9" s="59"/>
      <c r="F9" s="59"/>
      <c r="G9" s="79" t="s">
        <v>264</v>
      </c>
      <c r="H9" s="59"/>
      <c r="I9" s="59"/>
      <c r="J9" s="59"/>
      <c r="K9" s="59"/>
      <c r="L9" s="126" t="s">
        <v>301</v>
      </c>
      <c r="M9" s="59"/>
      <c r="N9" s="59"/>
      <c r="O9" s="59"/>
      <c r="P9" s="59"/>
      <c r="Q9" s="59"/>
      <c r="S9" s="200"/>
      <c r="T9" s="50"/>
      <c r="U9" s="50"/>
      <c r="V9" s="20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15"/>
    </row>
    <row r="10" spans="1:33" x14ac:dyDescent="0.25">
      <c r="A10" s="59"/>
      <c r="B10" s="66" t="s">
        <v>286</v>
      </c>
      <c r="C10" s="59"/>
      <c r="D10" s="59"/>
      <c r="E10" s="59"/>
      <c r="F10" s="59"/>
      <c r="G10" s="79" t="s">
        <v>265</v>
      </c>
      <c r="H10" s="59"/>
      <c r="I10" s="59"/>
      <c r="J10" s="59"/>
      <c r="K10" s="59"/>
      <c r="L10" s="126" t="s">
        <v>299</v>
      </c>
      <c r="M10" s="59"/>
      <c r="N10" s="59"/>
      <c r="O10" s="59"/>
      <c r="P10" s="59"/>
      <c r="Q10" s="59"/>
      <c r="S10" s="200"/>
      <c r="T10" s="50"/>
      <c r="U10" s="50"/>
      <c r="V10" s="201"/>
      <c r="W10" s="50"/>
      <c r="X10" s="50"/>
      <c r="Y10" s="50"/>
      <c r="Z10" s="50"/>
      <c r="AA10" s="50"/>
      <c r="AB10" s="50"/>
      <c r="AC10" s="202"/>
      <c r="AD10" s="50"/>
      <c r="AE10" s="50"/>
      <c r="AF10" s="50"/>
      <c r="AG10" s="15"/>
    </row>
    <row r="11" spans="1:33" x14ac:dyDescent="0.25">
      <c r="A11" s="59"/>
      <c r="B11" s="59"/>
      <c r="C11" s="59"/>
      <c r="D11" s="59"/>
      <c r="E11" s="59"/>
      <c r="F11" s="59"/>
      <c r="G11" s="79" t="s">
        <v>266</v>
      </c>
      <c r="H11" s="59"/>
      <c r="I11" s="59"/>
      <c r="J11" s="59"/>
      <c r="K11" s="59"/>
      <c r="L11" s="126" t="s">
        <v>296</v>
      </c>
      <c r="M11" s="59"/>
      <c r="N11" s="59"/>
      <c r="O11" s="59"/>
      <c r="P11" s="59"/>
      <c r="Q11" s="59"/>
      <c r="S11" s="200"/>
      <c r="T11" s="50"/>
      <c r="U11" s="50"/>
      <c r="V11" s="201"/>
      <c r="W11" s="50"/>
      <c r="X11" s="50"/>
      <c r="Y11" s="50"/>
      <c r="Z11" s="50"/>
      <c r="AA11" s="50"/>
      <c r="AB11" s="50"/>
      <c r="AC11" s="202"/>
      <c r="AD11" s="50"/>
      <c r="AE11" s="50"/>
      <c r="AF11" s="50"/>
      <c r="AG11" s="15"/>
    </row>
    <row r="12" spans="1:33" x14ac:dyDescent="0.25">
      <c r="A12" s="59"/>
      <c r="B12" s="66" t="s">
        <v>313</v>
      </c>
      <c r="C12" s="59"/>
      <c r="D12" s="59"/>
      <c r="E12" s="59"/>
      <c r="F12" s="59"/>
      <c r="G12" s="79" t="s">
        <v>267</v>
      </c>
      <c r="H12" s="59"/>
      <c r="I12" s="59"/>
      <c r="J12" s="59"/>
      <c r="K12" s="59"/>
      <c r="L12" s="126" t="s">
        <v>302</v>
      </c>
      <c r="M12" s="59"/>
      <c r="N12" s="59"/>
      <c r="O12" s="59"/>
      <c r="P12" s="59"/>
      <c r="Q12" s="5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202"/>
      <c r="AD12" s="50"/>
      <c r="AE12" s="50"/>
      <c r="AF12" s="50"/>
      <c r="AG12" s="15"/>
    </row>
    <row r="13" spans="1:33" x14ac:dyDescent="0.25">
      <c r="A13" s="59"/>
      <c r="B13" s="59"/>
      <c r="C13" s="59"/>
      <c r="D13" s="59"/>
      <c r="E13" s="59"/>
      <c r="F13" s="59"/>
      <c r="G13" s="79" t="s">
        <v>268</v>
      </c>
      <c r="H13" s="59"/>
      <c r="I13" s="59"/>
      <c r="J13" s="59"/>
      <c r="K13" s="59"/>
      <c r="L13" s="126" t="s">
        <v>294</v>
      </c>
      <c r="M13" s="59"/>
      <c r="N13" s="59"/>
      <c r="O13" s="59"/>
      <c r="P13" s="59"/>
      <c r="Q13" s="59"/>
      <c r="S13" s="200"/>
      <c r="T13" s="50"/>
      <c r="U13" s="50"/>
      <c r="V13" s="201"/>
      <c r="W13" s="50"/>
      <c r="X13" s="50"/>
      <c r="Y13" s="50"/>
      <c r="Z13" s="50"/>
      <c r="AA13" s="50"/>
      <c r="AB13" s="50"/>
      <c r="AC13" s="202"/>
      <c r="AD13" s="50"/>
      <c r="AE13" s="50"/>
      <c r="AF13" s="50"/>
      <c r="AG13" s="15"/>
    </row>
    <row r="14" spans="1:33" x14ac:dyDescent="0.25">
      <c r="A14" s="59"/>
      <c r="B14" s="66" t="s">
        <v>292</v>
      </c>
      <c r="C14" s="59"/>
      <c r="D14" s="59"/>
      <c r="E14" s="59"/>
      <c r="F14" s="59"/>
      <c r="G14" s="79" t="s">
        <v>269</v>
      </c>
      <c r="H14" s="59"/>
      <c r="I14" s="59"/>
      <c r="J14" s="59"/>
      <c r="K14" s="59"/>
      <c r="L14" s="126" t="s">
        <v>430</v>
      </c>
      <c r="M14" s="59"/>
      <c r="N14" s="59"/>
      <c r="O14" s="59"/>
      <c r="P14" s="59"/>
      <c r="Q14" s="59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202"/>
      <c r="AD14" s="50"/>
      <c r="AE14" s="50"/>
      <c r="AF14" s="50"/>
      <c r="AG14" s="15"/>
    </row>
    <row r="15" spans="1:33" x14ac:dyDescent="0.25">
      <c r="A15" s="59"/>
      <c r="B15" s="59"/>
      <c r="C15" s="59"/>
      <c r="D15" s="59"/>
      <c r="E15" s="59"/>
      <c r="F15" s="59"/>
      <c r="G15" s="79" t="s">
        <v>270</v>
      </c>
      <c r="H15" s="59"/>
      <c r="I15" s="59"/>
      <c r="J15" s="59"/>
      <c r="K15" s="59"/>
      <c r="L15" s="126" t="s">
        <v>293</v>
      </c>
      <c r="M15" s="59"/>
      <c r="N15" s="59"/>
      <c r="O15" s="59"/>
      <c r="P15" s="59"/>
      <c r="Q15" s="59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15"/>
    </row>
    <row r="16" spans="1:33" x14ac:dyDescent="0.25">
      <c r="A16" s="59"/>
      <c r="B16" s="66" t="s">
        <v>373</v>
      </c>
      <c r="C16" s="59"/>
      <c r="D16" s="59"/>
      <c r="E16" s="59"/>
      <c r="F16" s="59"/>
      <c r="G16" s="79" t="s">
        <v>271</v>
      </c>
      <c r="H16" s="59"/>
      <c r="I16" s="59"/>
      <c r="J16" s="59"/>
      <c r="K16" s="59"/>
      <c r="L16" s="126" t="s">
        <v>429</v>
      </c>
      <c r="M16" s="59"/>
      <c r="N16" s="59"/>
      <c r="O16" s="59"/>
      <c r="P16" s="59"/>
      <c r="Q16" s="59"/>
      <c r="S16" s="200"/>
      <c r="T16" s="50"/>
      <c r="U16" s="50"/>
      <c r="V16" s="20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15"/>
    </row>
    <row r="17" spans="1:33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26" t="s">
        <v>295</v>
      </c>
      <c r="M17" s="59"/>
      <c r="N17" s="59"/>
      <c r="O17" s="59"/>
      <c r="P17" s="59"/>
      <c r="Q17" s="59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15"/>
    </row>
    <row r="18" spans="1:33" x14ac:dyDescent="0.25">
      <c r="A18" s="59"/>
      <c r="B18" s="66" t="s">
        <v>287</v>
      </c>
      <c r="C18" s="59"/>
      <c r="D18" s="59"/>
      <c r="E18" s="59"/>
      <c r="F18" s="59"/>
      <c r="G18" s="59"/>
      <c r="H18" s="59"/>
      <c r="I18" s="59"/>
      <c r="J18" s="59"/>
      <c r="K18" s="59"/>
      <c r="L18" s="126" t="s">
        <v>298</v>
      </c>
      <c r="M18" s="59"/>
      <c r="N18" s="59"/>
      <c r="O18" s="59"/>
      <c r="P18" s="59"/>
      <c r="Q18" s="59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15"/>
    </row>
    <row r="19" spans="1:33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26" t="s">
        <v>297</v>
      </c>
      <c r="M19" s="59"/>
      <c r="N19" s="59"/>
      <c r="O19" s="59"/>
      <c r="P19" s="59"/>
      <c r="Q19" s="59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15"/>
    </row>
    <row r="20" spans="1:33" x14ac:dyDescent="0.25">
      <c r="A20" s="59"/>
      <c r="B20" s="66" t="s">
        <v>288</v>
      </c>
      <c r="C20" s="59"/>
      <c r="D20" s="59"/>
      <c r="E20" s="59"/>
      <c r="F20" s="59"/>
      <c r="G20" s="59"/>
      <c r="H20" s="59"/>
      <c r="I20" s="59"/>
      <c r="J20" s="59"/>
      <c r="K20" s="59"/>
      <c r="L20" s="126" t="s">
        <v>305</v>
      </c>
      <c r="M20" s="59"/>
      <c r="N20" s="59"/>
      <c r="O20" s="59"/>
      <c r="P20" s="59"/>
      <c r="Q20" s="59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15"/>
    </row>
    <row r="21" spans="1:33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15"/>
    </row>
    <row r="22" spans="1:33" x14ac:dyDescent="0.25">
      <c r="A22" s="59"/>
      <c r="B22" s="66" t="s">
        <v>289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15"/>
    </row>
    <row r="23" spans="1:33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S23" s="203"/>
      <c r="T23" s="50"/>
      <c r="U23" s="50"/>
      <c r="V23" s="50"/>
      <c r="W23" s="50"/>
      <c r="X23" s="50"/>
      <c r="Y23" s="50"/>
      <c r="Z23" s="203"/>
      <c r="AA23" s="50"/>
      <c r="AB23" s="50"/>
      <c r="AC23" s="50"/>
      <c r="AD23" s="50"/>
      <c r="AE23" s="50"/>
      <c r="AF23" s="50"/>
      <c r="AG23" s="15"/>
    </row>
    <row r="24" spans="1:33" ht="18.75" x14ac:dyDescent="0.3">
      <c r="A24" s="59"/>
      <c r="B24" s="66" t="s">
        <v>290</v>
      </c>
      <c r="C24" s="59"/>
      <c r="D24" s="59"/>
      <c r="E24" s="59"/>
      <c r="F24" s="59"/>
      <c r="G24" s="59"/>
      <c r="H24" s="59"/>
      <c r="I24" s="59"/>
      <c r="J24" s="59"/>
      <c r="K24" s="127" t="s">
        <v>342</v>
      </c>
      <c r="L24" s="59"/>
      <c r="M24" s="59"/>
      <c r="N24" s="59"/>
      <c r="O24" s="59"/>
      <c r="P24" s="59"/>
      <c r="Q24" s="59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15"/>
    </row>
    <row r="25" spans="1:33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124"/>
      <c r="L25" s="59"/>
      <c r="M25" s="59"/>
      <c r="N25" s="59"/>
      <c r="O25" s="59"/>
      <c r="P25" s="59"/>
      <c r="Q25" s="59"/>
      <c r="S25" s="50"/>
      <c r="T25" s="50"/>
      <c r="U25" s="50"/>
      <c r="V25" s="50"/>
      <c r="W25" s="50"/>
      <c r="X25" s="204"/>
      <c r="Y25" s="50"/>
      <c r="Z25" s="276"/>
      <c r="AA25" s="276"/>
      <c r="AB25" s="205"/>
      <c r="AC25" s="277"/>
      <c r="AD25" s="277"/>
      <c r="AE25" s="50"/>
      <c r="AF25" s="50"/>
      <c r="AG25" s="15"/>
    </row>
    <row r="26" spans="1:33" x14ac:dyDescent="0.25">
      <c r="A26" s="59"/>
      <c r="B26" s="6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15"/>
    </row>
    <row r="27" spans="1:3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15"/>
    </row>
    <row r="28" spans="1:33" ht="21" x14ac:dyDescent="0.35">
      <c r="A28" s="59"/>
      <c r="B28" s="66"/>
      <c r="C28" s="59"/>
      <c r="D28" s="59"/>
      <c r="E28" s="59"/>
      <c r="F28" s="59"/>
      <c r="G28" s="59"/>
      <c r="H28" s="59"/>
      <c r="I28" s="59"/>
      <c r="J28" s="59"/>
      <c r="K28" s="125" t="s">
        <v>303</v>
      </c>
      <c r="L28" s="59"/>
      <c r="M28" s="59"/>
      <c r="N28" s="59"/>
      <c r="O28" s="59"/>
      <c r="P28" s="59"/>
      <c r="Q28" s="5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15"/>
    </row>
    <row r="29" spans="1:33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15"/>
    </row>
    <row r="30" spans="1:33" ht="18.75" x14ac:dyDescent="0.3">
      <c r="A30" s="145" t="s">
        <v>561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15"/>
    </row>
    <row r="31" spans="1:33" ht="15.75" x14ac:dyDescent="0.25">
      <c r="A31" s="81" t="s">
        <v>538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15"/>
    </row>
    <row r="32" spans="1:33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15"/>
    </row>
    <row r="33" spans="1:33" x14ac:dyDescent="0.25">
      <c r="A33" s="59"/>
      <c r="B33" s="66" t="s">
        <v>377</v>
      </c>
      <c r="C33" s="59"/>
      <c r="D33" s="62"/>
      <c r="E33" s="64"/>
      <c r="F33" s="59"/>
      <c r="G33" s="113" t="s">
        <v>562</v>
      </c>
      <c r="H33" s="114"/>
      <c r="I33" s="115"/>
      <c r="J33" s="59"/>
      <c r="K33" s="66" t="s">
        <v>376</v>
      </c>
      <c r="L33" s="62"/>
      <c r="M33" s="64"/>
      <c r="N33" s="59"/>
      <c r="O33" s="59"/>
      <c r="P33" s="59"/>
      <c r="Q33" s="59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15"/>
      <c r="AG33" s="15"/>
    </row>
    <row r="34" spans="1:33" x14ac:dyDescent="0.25">
      <c r="A34" s="59"/>
      <c r="B34" s="59"/>
      <c r="C34" s="59"/>
      <c r="D34" s="59"/>
      <c r="E34" s="59"/>
      <c r="F34" s="59"/>
      <c r="G34" s="109" t="s">
        <v>566</v>
      </c>
      <c r="H34" s="110"/>
      <c r="I34" s="111"/>
      <c r="J34" s="59"/>
      <c r="K34" s="59"/>
      <c r="L34" s="59"/>
      <c r="M34" s="59"/>
      <c r="N34" s="59"/>
      <c r="O34" s="59"/>
      <c r="P34" s="59"/>
      <c r="Q34" s="59"/>
      <c r="S34" s="15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15"/>
      <c r="AG34" s="15"/>
    </row>
    <row r="35" spans="1:33" ht="15.75" x14ac:dyDescent="0.25">
      <c r="A35" s="101"/>
      <c r="B35" s="65"/>
      <c r="C35" s="65"/>
      <c r="D35" s="65"/>
      <c r="E35" s="65"/>
      <c r="F35" s="65"/>
      <c r="G35" s="65"/>
      <c r="H35" s="65"/>
      <c r="I35" s="65"/>
      <c r="J35" s="65"/>
      <c r="K35" s="66" t="s">
        <v>274</v>
      </c>
      <c r="L35" s="59"/>
      <c r="M35" s="82"/>
      <c r="N35" s="65"/>
      <c r="O35" s="65"/>
      <c r="P35" s="65"/>
      <c r="Q35" s="65"/>
      <c r="R35" s="50"/>
      <c r="S35" s="15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15"/>
      <c r="AG35" s="15"/>
    </row>
    <row r="36" spans="1:33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50"/>
      <c r="S36" s="15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15"/>
      <c r="AG36" s="15"/>
    </row>
    <row r="37" spans="1:33" ht="15.75" x14ac:dyDescent="0.25">
      <c r="A37" s="81" t="s">
        <v>311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S37" s="15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15"/>
      <c r="AG37" s="15"/>
    </row>
    <row r="38" spans="1:33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S38" s="15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15"/>
      <c r="AG38" s="15"/>
    </row>
    <row r="39" spans="1:33" x14ac:dyDescent="0.25">
      <c r="A39" s="59"/>
      <c r="B39" s="62" t="s">
        <v>258</v>
      </c>
      <c r="C39" s="63"/>
      <c r="D39" s="6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S39" s="15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15"/>
      <c r="AG39" s="15"/>
    </row>
    <row r="40" spans="1:33" s="50" customForma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33" s="50" customFormat="1" ht="15.75" x14ac:dyDescent="0.25">
      <c r="A41" s="81" t="s">
        <v>480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33" s="50" customForma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33" s="50" customFormat="1" x14ac:dyDescent="0.25">
      <c r="A43" s="59"/>
      <c r="B43" s="172" t="s">
        <v>257</v>
      </c>
      <c r="C43" s="246" t="s">
        <v>312</v>
      </c>
      <c r="D43" s="247"/>
      <c r="E43" s="230" t="s">
        <v>186</v>
      </c>
      <c r="F43" s="23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33" s="50" customFormat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33" s="50" customFormat="1" x14ac:dyDescent="0.2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33" s="50" customFormat="1" ht="18.75" x14ac:dyDescent="0.3">
      <c r="A46" s="145" t="s">
        <v>565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33" s="50" customFormat="1" ht="15.75" x14ac:dyDescent="0.25">
      <c r="A47" s="81" t="s">
        <v>538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33" s="50" customForma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8" s="50" customFormat="1" x14ac:dyDescent="0.25">
      <c r="A49" s="59"/>
      <c r="B49" s="66" t="s">
        <v>377</v>
      </c>
      <c r="C49" s="59"/>
      <c r="D49" s="62"/>
      <c r="E49" s="64"/>
      <c r="F49" s="59"/>
      <c r="G49" s="103" t="s">
        <v>562</v>
      </c>
      <c r="H49" s="104"/>
      <c r="I49" s="105"/>
      <c r="J49" s="59"/>
      <c r="K49" s="66" t="s">
        <v>564</v>
      </c>
      <c r="L49" s="62"/>
      <c r="M49" s="64"/>
      <c r="N49" s="59"/>
      <c r="O49" s="230" t="s">
        <v>322</v>
      </c>
      <c r="P49" s="231"/>
      <c r="Q49" s="187"/>
      <c r="R49" s="112"/>
    </row>
    <row r="50" spans="1:18" x14ac:dyDescent="0.25">
      <c r="A50" s="59"/>
      <c r="B50" s="59"/>
      <c r="C50" s="59"/>
      <c r="D50" s="59"/>
      <c r="E50" s="59"/>
      <c r="F50" s="59"/>
      <c r="G50" s="116" t="s">
        <v>566</v>
      </c>
      <c r="H50" s="117"/>
      <c r="I50" s="118"/>
      <c r="J50" s="59"/>
      <c r="K50" s="59"/>
      <c r="L50" s="59"/>
      <c r="M50" s="59"/>
      <c r="N50" s="59"/>
      <c r="O50" s="59"/>
      <c r="P50" s="59"/>
      <c r="Q50" s="59"/>
    </row>
    <row r="51" spans="1:18" ht="15.75" x14ac:dyDescent="0.25">
      <c r="A51" s="10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50"/>
    </row>
    <row r="52" spans="1:18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50"/>
    </row>
    <row r="53" spans="1:18" x14ac:dyDescent="0.25">
      <c r="A53" s="59"/>
      <c r="B53" s="59"/>
      <c r="C53" s="59"/>
      <c r="D53" s="59"/>
      <c r="E53" s="59"/>
      <c r="F53" s="120"/>
      <c r="G53" s="65"/>
      <c r="H53" s="65"/>
      <c r="I53" s="65"/>
      <c r="J53" s="59"/>
      <c r="K53" s="59"/>
      <c r="L53" s="59"/>
      <c r="M53" s="59"/>
      <c r="N53" s="59"/>
      <c r="O53" s="59"/>
      <c r="P53" s="59"/>
      <c r="Q53" s="59"/>
    </row>
    <row r="54" spans="1:18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8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8" ht="15.75" x14ac:dyDescent="0.25">
      <c r="A56" s="81" t="s">
        <v>311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8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8" x14ac:dyDescent="0.25">
      <c r="A58" s="59"/>
      <c r="B58" s="62" t="s">
        <v>258</v>
      </c>
      <c r="C58" s="63"/>
      <c r="D58" s="64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8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18" ht="15.75" x14ac:dyDescent="0.25">
      <c r="A60" s="81" t="s">
        <v>480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8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8" x14ac:dyDescent="0.25">
      <c r="A62" s="59"/>
      <c r="B62" s="172" t="s">
        <v>257</v>
      </c>
      <c r="C62" s="246" t="s">
        <v>312</v>
      </c>
      <c r="D62" s="247"/>
      <c r="E62" s="230" t="s">
        <v>186</v>
      </c>
      <c r="F62" s="231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8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9" spans="7:7" x14ac:dyDescent="0.25">
      <c r="G69" s="13" t="s">
        <v>578</v>
      </c>
    </row>
  </sheetData>
  <mergeCells count="7">
    <mergeCell ref="C62:D62"/>
    <mergeCell ref="E62:F62"/>
    <mergeCell ref="Z25:AA25"/>
    <mergeCell ref="AC25:AD25"/>
    <mergeCell ref="C43:D43"/>
    <mergeCell ref="E43:F43"/>
    <mergeCell ref="O49:P49"/>
  </mergeCells>
  <pageMargins left="0.13" right="0.12" top="0.75" bottom="0.75" header="0.3" footer="0.3"/>
  <pageSetup orientation="landscape" r:id="rId1"/>
  <headerFooter>
    <oddHeader>&amp;A</oddHeader>
    <oddFooter>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workbookViewId="0">
      <selection activeCell="G1" sqref="G1"/>
    </sheetView>
  </sheetViews>
  <sheetFormatPr defaultRowHeight="15" x14ac:dyDescent="0.2"/>
  <cols>
    <col min="1" max="1" width="12.28515625" style="1" customWidth="1"/>
    <col min="2" max="2" width="8.5703125" style="1" hidden="1" customWidth="1"/>
    <col min="3" max="3" width="16.140625" style="1" bestFit="1" customWidth="1"/>
    <col min="4" max="4" width="29.140625" style="1" bestFit="1" customWidth="1"/>
    <col min="5" max="5" width="31.28515625" style="1" bestFit="1" customWidth="1"/>
    <col min="6" max="6" width="12" style="1" bestFit="1" customWidth="1"/>
    <col min="7" max="7" width="17.7109375" style="1" customWidth="1"/>
    <col min="8" max="8" width="16.140625" style="1" customWidth="1"/>
    <col min="9" max="9" width="15.85546875" style="1" customWidth="1"/>
    <col min="10" max="10" width="9.140625" style="1"/>
    <col min="11" max="11" width="15" style="1" bestFit="1" customWidth="1"/>
    <col min="12" max="12" width="9.140625" style="1"/>
    <col min="13" max="13" width="11.28515625" style="1" bestFit="1" customWidth="1"/>
    <col min="14" max="14" width="9.140625" style="1"/>
    <col min="15" max="15" width="11.28515625" style="1" bestFit="1" customWidth="1"/>
    <col min="16" max="16384" width="9.140625" style="1"/>
  </cols>
  <sheetData>
    <row r="1" spans="1:18" s="175" customFormat="1" x14ac:dyDescent="0.25">
      <c r="A1" s="18" t="s">
        <v>304</v>
      </c>
      <c r="B1" s="17"/>
      <c r="C1" s="17"/>
      <c r="D1" s="18" t="s">
        <v>536</v>
      </c>
      <c r="E1" s="17"/>
      <c r="F1" s="18"/>
      <c r="G1" s="18" t="s">
        <v>597</v>
      </c>
      <c r="H1" s="17"/>
      <c r="I1" s="17"/>
      <c r="J1" s="17"/>
      <c r="K1" s="17"/>
      <c r="L1" s="17"/>
      <c r="M1" s="17"/>
      <c r="N1" s="17"/>
      <c r="O1" s="17"/>
      <c r="P1" s="50"/>
      <c r="Q1" s="50"/>
      <c r="R1" s="50"/>
    </row>
    <row r="2" spans="1:18" s="15" customFormat="1" ht="30" customHeight="1" x14ac:dyDescent="0.25">
      <c r="A2" s="21" t="s">
        <v>186</v>
      </c>
      <c r="B2" s="21" t="s">
        <v>385</v>
      </c>
      <c r="C2" s="21" t="s">
        <v>253</v>
      </c>
      <c r="D2" s="272"/>
      <c r="E2" s="272"/>
      <c r="F2" s="147"/>
      <c r="G2" s="147"/>
      <c r="H2" s="147"/>
      <c r="I2" s="147"/>
      <c r="M2" s="50"/>
      <c r="P2" s="50"/>
      <c r="Q2" s="50"/>
      <c r="R2" s="50"/>
    </row>
    <row r="3" spans="1:18" s="15" customFormat="1" x14ac:dyDescent="0.25">
      <c r="A3" s="153"/>
      <c r="B3" s="208"/>
      <c r="C3" s="208"/>
      <c r="D3" s="208"/>
      <c r="E3" s="208"/>
      <c r="F3" s="208"/>
      <c r="G3" s="208"/>
      <c r="H3" s="208"/>
      <c r="I3" s="208"/>
      <c r="M3" s="50"/>
      <c r="P3" s="50"/>
      <c r="Q3" s="50"/>
      <c r="R3" s="50"/>
    </row>
    <row r="5" spans="1:18" ht="15.75" x14ac:dyDescent="0.25">
      <c r="A5" s="237" t="s">
        <v>569</v>
      </c>
      <c r="B5" s="237"/>
      <c r="C5" s="237"/>
      <c r="D5" s="237"/>
      <c r="E5" s="237"/>
      <c r="F5" s="237"/>
      <c r="G5" s="237"/>
      <c r="H5" s="237"/>
      <c r="I5" s="237"/>
    </row>
    <row r="6" spans="1:18" ht="15.75" x14ac:dyDescent="0.25">
      <c r="A6" s="237" t="s">
        <v>555</v>
      </c>
      <c r="B6" s="237"/>
      <c r="C6" s="237"/>
      <c r="D6" s="237"/>
      <c r="E6" s="237"/>
      <c r="F6" s="237"/>
      <c r="G6" s="237"/>
      <c r="H6" s="237"/>
      <c r="I6" s="237"/>
    </row>
    <row r="7" spans="1:18" ht="15.75" x14ac:dyDescent="0.25">
      <c r="A7" s="237" t="s">
        <v>568</v>
      </c>
      <c r="B7" s="237"/>
      <c r="C7" s="237"/>
      <c r="D7" s="237"/>
      <c r="E7" s="237"/>
      <c r="F7" s="237"/>
      <c r="G7" s="237"/>
      <c r="H7" s="237"/>
      <c r="I7" s="237"/>
    </row>
    <row r="9" spans="1:18" ht="45" x14ac:dyDescent="0.2">
      <c r="A9" s="2" t="s">
        <v>173</v>
      </c>
      <c r="B9" s="2" t="s">
        <v>554</v>
      </c>
      <c r="C9" s="2" t="s">
        <v>174</v>
      </c>
      <c r="D9" s="2" t="s">
        <v>553</v>
      </c>
      <c r="E9" s="2" t="s">
        <v>31</v>
      </c>
      <c r="F9" s="2" t="s">
        <v>33</v>
      </c>
      <c r="G9" s="2" t="s">
        <v>165</v>
      </c>
      <c r="H9" s="2" t="s">
        <v>36</v>
      </c>
      <c r="I9" s="2" t="s">
        <v>37</v>
      </c>
      <c r="J9" s="2" t="s">
        <v>567</v>
      </c>
      <c r="K9" s="2" t="s">
        <v>556</v>
      </c>
      <c r="L9" s="2" t="s">
        <v>574</v>
      </c>
      <c r="M9" s="2" t="s">
        <v>592</v>
      </c>
      <c r="N9" s="2" t="s">
        <v>594</v>
      </c>
      <c r="O9" s="2" t="s">
        <v>593</v>
      </c>
    </row>
    <row r="10" spans="1:18" x14ac:dyDescent="0.2">
      <c r="A10" s="194">
        <v>528517</v>
      </c>
      <c r="B10" s="194" t="s">
        <v>546</v>
      </c>
      <c r="C10" s="195" t="s">
        <v>548</v>
      </c>
      <c r="D10" s="139" t="s">
        <v>552</v>
      </c>
      <c r="E10" s="139" t="s">
        <v>551</v>
      </c>
      <c r="F10" s="138">
        <v>153683</v>
      </c>
      <c r="G10" s="138">
        <v>153062.74</v>
      </c>
      <c r="H10" s="138">
        <v>0</v>
      </c>
      <c r="I10" s="138">
        <v>620.26</v>
      </c>
      <c r="J10" s="196">
        <v>111601</v>
      </c>
      <c r="K10" s="139" t="s">
        <v>557</v>
      </c>
      <c r="L10" s="219">
        <v>40909</v>
      </c>
      <c r="M10" s="219">
        <v>42369</v>
      </c>
      <c r="N10" s="219">
        <v>40909</v>
      </c>
      <c r="O10" s="219">
        <v>42185</v>
      </c>
    </row>
    <row r="11" spans="1:18" x14ac:dyDescent="0.2">
      <c r="A11" s="194">
        <v>556236</v>
      </c>
      <c r="B11" s="194" t="s">
        <v>549</v>
      </c>
      <c r="C11" s="195" t="s">
        <v>548</v>
      </c>
      <c r="D11" s="139" t="s">
        <v>544</v>
      </c>
      <c r="E11" s="139" t="s">
        <v>550</v>
      </c>
      <c r="F11" s="138">
        <v>51270</v>
      </c>
      <c r="G11" s="138">
        <v>51270</v>
      </c>
      <c r="H11" s="138">
        <v>0</v>
      </c>
      <c r="I11" s="138">
        <v>0</v>
      </c>
      <c r="J11" s="196">
        <v>111601</v>
      </c>
      <c r="K11" s="139" t="s">
        <v>558</v>
      </c>
      <c r="L11" s="219">
        <v>41275</v>
      </c>
      <c r="M11" s="219">
        <v>42735</v>
      </c>
      <c r="N11" s="219">
        <v>41275</v>
      </c>
      <c r="O11" s="219">
        <v>42185</v>
      </c>
    </row>
    <row r="12" spans="1:18" x14ac:dyDescent="0.2">
      <c r="A12" s="194">
        <v>558252</v>
      </c>
      <c r="B12" s="194" t="s">
        <v>549</v>
      </c>
      <c r="C12" s="195" t="s">
        <v>548</v>
      </c>
      <c r="D12" s="139" t="s">
        <v>544</v>
      </c>
      <c r="E12" s="139" t="s">
        <v>547</v>
      </c>
      <c r="F12" s="138">
        <v>80000</v>
      </c>
      <c r="G12" s="138">
        <v>3987.82</v>
      </c>
      <c r="H12" s="138">
        <v>11561.52</v>
      </c>
      <c r="I12" s="138">
        <v>64450.66</v>
      </c>
      <c r="J12" s="196">
        <v>111601</v>
      </c>
      <c r="K12" s="139" t="s">
        <v>559</v>
      </c>
      <c r="L12" s="219">
        <v>41640</v>
      </c>
      <c r="M12" s="219">
        <v>43100</v>
      </c>
      <c r="N12" s="219">
        <v>41640</v>
      </c>
      <c r="O12" s="219">
        <v>42185</v>
      </c>
    </row>
    <row r="13" spans="1:18" x14ac:dyDescent="0.2">
      <c r="A13" s="194">
        <v>559150</v>
      </c>
      <c r="B13" s="194" t="s">
        <v>546</v>
      </c>
      <c r="C13" s="193" t="s">
        <v>545</v>
      </c>
      <c r="D13" s="139" t="s">
        <v>544</v>
      </c>
      <c r="E13" s="139" t="s">
        <v>543</v>
      </c>
      <c r="F13" s="138">
        <v>80535</v>
      </c>
      <c r="G13" s="138">
        <v>0</v>
      </c>
      <c r="H13" s="138">
        <v>0</v>
      </c>
      <c r="I13" s="138">
        <v>80535</v>
      </c>
      <c r="J13" s="196">
        <v>111601</v>
      </c>
      <c r="K13" s="139" t="s">
        <v>560</v>
      </c>
      <c r="L13" s="219">
        <v>42005</v>
      </c>
      <c r="M13" s="219">
        <v>43465</v>
      </c>
      <c r="N13" s="219">
        <v>42005</v>
      </c>
      <c r="O13" s="219">
        <v>42185</v>
      </c>
    </row>
    <row r="14" spans="1:18" ht="15.75" x14ac:dyDescent="0.25">
      <c r="A14" s="192" t="s">
        <v>389</v>
      </c>
      <c r="B14" s="192" t="s">
        <v>51</v>
      </c>
      <c r="C14" s="192" t="s">
        <v>51</v>
      </c>
      <c r="D14" s="191" t="s">
        <v>51</v>
      </c>
      <c r="E14" s="191" t="s">
        <v>51</v>
      </c>
      <c r="F14" s="7">
        <v>365488</v>
      </c>
      <c r="G14" s="7">
        <v>208320.56</v>
      </c>
      <c r="H14" s="7">
        <v>11561.52</v>
      </c>
      <c r="I14" s="7">
        <v>145605.92000000001</v>
      </c>
      <c r="J14" s="192" t="s">
        <v>51</v>
      </c>
      <c r="K14" s="191" t="s">
        <v>51</v>
      </c>
      <c r="L14" s="191" t="s">
        <v>51</v>
      </c>
      <c r="M14" s="191" t="s">
        <v>51</v>
      </c>
      <c r="N14" s="191" t="s">
        <v>51</v>
      </c>
      <c r="O14" s="191" t="s">
        <v>51</v>
      </c>
    </row>
    <row r="15" spans="1:18" x14ac:dyDescent="0.2">
      <c r="A15" s="207"/>
    </row>
  </sheetData>
  <mergeCells count="4">
    <mergeCell ref="D2:E2"/>
    <mergeCell ref="A5:I5"/>
    <mergeCell ref="A6:I6"/>
    <mergeCell ref="A7:I7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/>
  </sheetViews>
  <sheetFormatPr defaultRowHeight="15" x14ac:dyDescent="0.25"/>
  <cols>
    <col min="1" max="1" width="6.7109375" customWidth="1"/>
    <col min="2" max="2" width="12.85546875" customWidth="1"/>
  </cols>
  <sheetData>
    <row r="1" spans="1:18" ht="8.2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45" customFormat="1" x14ac:dyDescent="0.25">
      <c r="A2" s="18" t="s">
        <v>304</v>
      </c>
      <c r="B2" s="17"/>
      <c r="C2" s="17"/>
      <c r="D2" s="17"/>
      <c r="E2" s="18"/>
      <c r="F2" s="17"/>
      <c r="G2" s="17"/>
      <c r="H2" s="18" t="s">
        <v>539</v>
      </c>
      <c r="I2" s="17"/>
      <c r="J2" s="17"/>
      <c r="K2" s="18"/>
      <c r="L2" s="17"/>
      <c r="M2" s="17"/>
      <c r="N2" s="17"/>
      <c r="O2" s="17"/>
      <c r="P2" s="17"/>
      <c r="Q2" s="18" t="s">
        <v>535</v>
      </c>
      <c r="R2" s="17"/>
    </row>
    <row r="3" spans="1:18" ht="6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5.75" x14ac:dyDescent="0.25">
      <c r="A4" s="81" t="s">
        <v>537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0.5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x14ac:dyDescent="0.25">
      <c r="A6" s="59"/>
      <c r="B6" s="59"/>
      <c r="C6" s="80" t="s">
        <v>260</v>
      </c>
      <c r="D6" s="59"/>
      <c r="E6" s="59"/>
      <c r="F6" s="59"/>
      <c r="G6" s="59"/>
      <c r="H6" s="128"/>
      <c r="I6" s="129" t="s">
        <v>262</v>
      </c>
      <c r="J6" s="128"/>
      <c r="K6" s="59"/>
      <c r="L6" s="59"/>
      <c r="M6" s="128"/>
      <c r="N6" s="129" t="s">
        <v>261</v>
      </c>
      <c r="O6" s="128"/>
      <c r="P6" s="59"/>
      <c r="Q6" s="59"/>
      <c r="R6" s="59"/>
    </row>
    <row r="7" spans="1:18" ht="5.2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x14ac:dyDescent="0.25">
      <c r="A8" s="59"/>
      <c r="B8" s="66" t="s">
        <v>291</v>
      </c>
      <c r="C8" s="59"/>
      <c r="D8" s="59"/>
      <c r="E8" s="59"/>
      <c r="F8" s="59"/>
      <c r="G8" s="59"/>
      <c r="H8" s="79" t="s">
        <v>263</v>
      </c>
      <c r="I8" s="59"/>
      <c r="J8" s="59"/>
      <c r="K8" s="59"/>
      <c r="L8" s="59"/>
      <c r="M8" s="126" t="s">
        <v>300</v>
      </c>
      <c r="N8" s="59"/>
      <c r="O8" s="59"/>
      <c r="P8" s="59"/>
      <c r="Q8" s="59"/>
      <c r="R8" s="59"/>
    </row>
    <row r="9" spans="1:18" x14ac:dyDescent="0.25">
      <c r="A9" s="59"/>
      <c r="B9" s="59"/>
      <c r="C9" s="59"/>
      <c r="D9" s="59"/>
      <c r="E9" s="59"/>
      <c r="F9" s="59"/>
      <c r="G9" s="59"/>
      <c r="H9" s="79" t="s">
        <v>264</v>
      </c>
      <c r="I9" s="59"/>
      <c r="J9" s="59"/>
      <c r="K9" s="59"/>
      <c r="L9" s="59"/>
      <c r="M9" s="126" t="s">
        <v>301</v>
      </c>
      <c r="N9" s="59"/>
      <c r="O9" s="59"/>
      <c r="P9" s="59"/>
      <c r="Q9" s="59"/>
      <c r="R9" s="59"/>
    </row>
    <row r="10" spans="1:18" x14ac:dyDescent="0.25">
      <c r="A10" s="59"/>
      <c r="B10" s="66" t="s">
        <v>286</v>
      </c>
      <c r="C10" s="59"/>
      <c r="D10" s="59"/>
      <c r="E10" s="59"/>
      <c r="F10" s="59"/>
      <c r="G10" s="59"/>
      <c r="H10" s="79" t="s">
        <v>265</v>
      </c>
      <c r="I10" s="59"/>
      <c r="J10" s="59"/>
      <c r="K10" s="59"/>
      <c r="L10" s="59"/>
      <c r="M10" s="126" t="s">
        <v>299</v>
      </c>
      <c r="N10" s="59"/>
      <c r="O10" s="59"/>
      <c r="P10" s="59"/>
      <c r="Q10" s="59"/>
      <c r="R10" s="59"/>
    </row>
    <row r="11" spans="1:18" x14ac:dyDescent="0.25">
      <c r="A11" s="59"/>
      <c r="B11" s="59"/>
      <c r="C11" s="59"/>
      <c r="D11" s="59"/>
      <c r="E11" s="59"/>
      <c r="F11" s="59"/>
      <c r="G11" s="59"/>
      <c r="H11" s="79" t="s">
        <v>266</v>
      </c>
      <c r="I11" s="59"/>
      <c r="J11" s="59"/>
      <c r="K11" s="59"/>
      <c r="L11" s="59"/>
      <c r="M11" s="126" t="s">
        <v>296</v>
      </c>
      <c r="N11" s="59"/>
      <c r="O11" s="59"/>
      <c r="P11" s="59"/>
      <c r="Q11" s="59"/>
      <c r="R11" s="59"/>
    </row>
    <row r="12" spans="1:18" x14ac:dyDescent="0.25">
      <c r="A12" s="59"/>
      <c r="B12" s="66" t="s">
        <v>313</v>
      </c>
      <c r="C12" s="59"/>
      <c r="D12" s="59"/>
      <c r="E12" s="59"/>
      <c r="F12" s="59"/>
      <c r="G12" s="59"/>
      <c r="H12" s="79" t="s">
        <v>267</v>
      </c>
      <c r="I12" s="59"/>
      <c r="J12" s="59"/>
      <c r="K12" s="59"/>
      <c r="L12" s="59"/>
      <c r="M12" s="126" t="s">
        <v>583</v>
      </c>
      <c r="N12" s="59"/>
      <c r="O12" s="59"/>
      <c r="P12" s="59"/>
      <c r="Q12" s="59"/>
      <c r="R12" s="59"/>
    </row>
    <row r="13" spans="1:18" x14ac:dyDescent="0.25">
      <c r="A13" s="59"/>
      <c r="B13" s="59"/>
      <c r="C13" s="59"/>
      <c r="D13" s="59"/>
      <c r="E13" s="59"/>
      <c r="F13" s="59"/>
      <c r="G13" s="59"/>
      <c r="H13" s="79" t="s">
        <v>268</v>
      </c>
      <c r="I13" s="59"/>
      <c r="J13" s="59"/>
      <c r="K13" s="59"/>
      <c r="L13" s="59"/>
      <c r="M13" s="126" t="s">
        <v>294</v>
      </c>
      <c r="N13" s="59"/>
      <c r="O13" s="59"/>
      <c r="P13" s="59"/>
      <c r="Q13" s="59"/>
      <c r="R13" s="59"/>
    </row>
    <row r="14" spans="1:18" x14ac:dyDescent="0.25">
      <c r="A14" s="59"/>
      <c r="B14" s="66" t="s">
        <v>292</v>
      </c>
      <c r="C14" s="59"/>
      <c r="D14" s="59"/>
      <c r="E14" s="59"/>
      <c r="F14" s="59"/>
      <c r="G14" s="59"/>
      <c r="H14" s="79" t="s">
        <v>269</v>
      </c>
      <c r="I14" s="59"/>
      <c r="J14" s="59"/>
      <c r="K14" s="59"/>
      <c r="L14" s="59"/>
      <c r="M14" s="126" t="s">
        <v>430</v>
      </c>
      <c r="N14" s="59"/>
      <c r="O14" s="59"/>
      <c r="P14" s="59"/>
      <c r="Q14" s="59"/>
      <c r="R14" s="59"/>
    </row>
    <row r="15" spans="1:18" x14ac:dyDescent="0.25">
      <c r="A15" s="59"/>
      <c r="B15" s="59"/>
      <c r="C15" s="59"/>
      <c r="D15" s="59"/>
      <c r="E15" s="59"/>
      <c r="F15" s="59"/>
      <c r="G15" s="59"/>
      <c r="H15" s="79" t="s">
        <v>270</v>
      </c>
      <c r="I15" s="59"/>
      <c r="J15" s="59"/>
      <c r="K15" s="59"/>
      <c r="L15" s="59"/>
      <c r="M15" s="126" t="s">
        <v>293</v>
      </c>
      <c r="N15" s="59"/>
      <c r="O15" s="59"/>
      <c r="P15" s="59"/>
      <c r="Q15" s="59"/>
      <c r="R15" s="59"/>
    </row>
    <row r="16" spans="1:18" x14ac:dyDescent="0.25">
      <c r="A16" s="59"/>
      <c r="B16" s="66" t="s">
        <v>373</v>
      </c>
      <c r="C16" s="59"/>
      <c r="D16" s="59"/>
      <c r="E16" s="59"/>
      <c r="F16" s="59"/>
      <c r="G16" s="59"/>
      <c r="H16" s="79" t="s">
        <v>271</v>
      </c>
      <c r="I16" s="59"/>
      <c r="J16" s="59"/>
      <c r="K16" s="59"/>
      <c r="L16" s="59"/>
      <c r="M16" s="126" t="s">
        <v>429</v>
      </c>
      <c r="N16" s="59"/>
      <c r="O16" s="59"/>
      <c r="P16" s="59"/>
      <c r="Q16" s="59"/>
      <c r="R16" s="59"/>
    </row>
    <row r="17" spans="1:18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26" t="s">
        <v>295</v>
      </c>
      <c r="N17" s="59"/>
      <c r="O17" s="59"/>
      <c r="P17" s="59"/>
      <c r="Q17" s="59"/>
      <c r="R17" s="59"/>
    </row>
    <row r="18" spans="1:18" x14ac:dyDescent="0.25">
      <c r="A18" s="59"/>
      <c r="B18" s="66" t="s">
        <v>287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126" t="s">
        <v>298</v>
      </c>
      <c r="N18" s="59"/>
      <c r="O18" s="59"/>
      <c r="P18" s="59"/>
      <c r="Q18" s="59"/>
      <c r="R18" s="59"/>
    </row>
    <row r="19" spans="1:18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126" t="s">
        <v>297</v>
      </c>
      <c r="N19" s="59"/>
      <c r="O19" s="59"/>
      <c r="P19" s="59"/>
      <c r="Q19" s="59"/>
      <c r="R19" s="59"/>
    </row>
    <row r="20" spans="1:18" x14ac:dyDescent="0.25">
      <c r="A20" s="59"/>
      <c r="B20" s="66" t="s">
        <v>288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26" t="s">
        <v>305</v>
      </c>
      <c r="N20" s="59"/>
      <c r="O20" s="59"/>
      <c r="P20" s="59"/>
      <c r="Q20" s="59"/>
      <c r="R20" s="59"/>
    </row>
    <row r="21" spans="1:18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126"/>
      <c r="N21" s="59"/>
      <c r="O21" s="59"/>
      <c r="P21" s="59"/>
      <c r="Q21" s="59"/>
      <c r="R21" s="59"/>
    </row>
    <row r="22" spans="1:18" x14ac:dyDescent="0.25">
      <c r="A22" s="59"/>
      <c r="B22" s="66" t="s">
        <v>289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ht="18.75" x14ac:dyDescent="0.3">
      <c r="A24" s="59"/>
      <c r="B24" s="66" t="s">
        <v>290</v>
      </c>
      <c r="C24" s="59"/>
      <c r="D24" s="59"/>
      <c r="E24" s="59"/>
      <c r="F24" s="59"/>
      <c r="G24" s="59"/>
      <c r="H24" s="59"/>
      <c r="I24" s="59"/>
      <c r="J24" s="59"/>
      <c r="K24" s="59"/>
      <c r="L24" s="127" t="s">
        <v>342</v>
      </c>
      <c r="M24" s="59"/>
      <c r="N24" s="59"/>
      <c r="O24" s="59"/>
      <c r="P24" s="59"/>
      <c r="Q24" s="59"/>
      <c r="R24" s="59"/>
    </row>
    <row r="25" spans="1:18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24"/>
      <c r="M25" s="59"/>
      <c r="N25" s="59"/>
      <c r="O25" s="59"/>
      <c r="P25" s="59"/>
      <c r="Q25" s="59"/>
      <c r="R25" s="59"/>
    </row>
    <row r="26" spans="1:18" ht="21" x14ac:dyDescent="0.3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125" t="s">
        <v>303</v>
      </c>
      <c r="M26" s="59"/>
      <c r="N26" s="59"/>
      <c r="O26" s="59"/>
      <c r="P26" s="59"/>
      <c r="Q26" s="59"/>
      <c r="R26" s="59"/>
    </row>
    <row r="27" spans="1:18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1:18" ht="15.75" x14ac:dyDescent="0.25">
      <c r="A29" s="81" t="s">
        <v>538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1:18" x14ac:dyDescent="0.25">
      <c r="A31" s="59"/>
      <c r="B31" s="59"/>
      <c r="C31" s="66" t="s">
        <v>341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  <row r="32" spans="1:18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 ht="15.75" x14ac:dyDescent="0.25">
      <c r="A33" s="81" t="s">
        <v>311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x14ac:dyDescent="0.25">
      <c r="A35" s="59"/>
      <c r="B35" s="62" t="s">
        <v>258</v>
      </c>
      <c r="C35" s="63"/>
      <c r="D35" s="6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1:18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 ht="15.75" x14ac:dyDescent="0.25">
      <c r="A37" s="81" t="s">
        <v>476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1:18" x14ac:dyDescent="0.25">
      <c r="A39" s="59"/>
      <c r="B39" s="172" t="s">
        <v>257</v>
      </c>
      <c r="C39" s="232" t="s">
        <v>312</v>
      </c>
      <c r="D39" s="233"/>
      <c r="E39" s="230" t="s">
        <v>186</v>
      </c>
      <c r="F39" s="231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4" spans="1:18" x14ac:dyDescent="0.25">
      <c r="A44" s="13" t="s">
        <v>374</v>
      </c>
    </row>
  </sheetData>
  <sortState ref="M8:N19">
    <sortCondition ref="M8:M19"/>
  </sortState>
  <mergeCells count="2">
    <mergeCell ref="E39:F39"/>
    <mergeCell ref="C39:D39"/>
  </mergeCells>
  <pageMargins left="0.13" right="0.12" top="0.43" bottom="0.56999999999999995" header="0.18" footer="0.3"/>
  <pageSetup scale="83" orientation="landscape" r:id="rId1"/>
  <headerFooter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K37" sqref="K37"/>
    </sheetView>
  </sheetViews>
  <sheetFormatPr defaultRowHeight="15" x14ac:dyDescent="0.25"/>
  <cols>
    <col min="8" max="8" width="9.140625" style="45"/>
  </cols>
  <sheetData>
    <row r="1" spans="1:16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x14ac:dyDescent="0.25">
      <c r="A2" s="18" t="s">
        <v>304</v>
      </c>
      <c r="B2" s="17"/>
      <c r="C2" s="17"/>
      <c r="D2" s="17"/>
      <c r="E2" s="18"/>
      <c r="F2" s="17"/>
      <c r="G2" s="17"/>
      <c r="H2" s="18" t="s">
        <v>536</v>
      </c>
      <c r="I2" s="17"/>
      <c r="J2" s="17"/>
      <c r="K2" s="18"/>
      <c r="L2" s="17"/>
      <c r="M2" s="17"/>
      <c r="N2" s="18" t="s">
        <v>540</v>
      </c>
      <c r="O2" s="17"/>
      <c r="P2" s="17"/>
    </row>
    <row r="3" spans="1:16" ht="15.75" x14ac:dyDescent="0.25">
      <c r="A3" s="81" t="s">
        <v>343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0.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x14ac:dyDescent="0.25">
      <c r="A5" s="59"/>
      <c r="B5" s="59"/>
      <c r="C5" s="80" t="s">
        <v>260</v>
      </c>
      <c r="D5" s="59"/>
      <c r="E5" s="59"/>
      <c r="F5" s="59"/>
      <c r="G5" s="59"/>
      <c r="H5" s="59"/>
      <c r="I5" s="128"/>
      <c r="J5" s="129" t="s">
        <v>262</v>
      </c>
      <c r="K5" s="128"/>
      <c r="L5" s="59"/>
      <c r="M5" s="59"/>
      <c r="N5" s="59"/>
      <c r="O5" s="59"/>
      <c r="P5" s="59"/>
    </row>
    <row r="6" spans="1:16" ht="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x14ac:dyDescent="0.25">
      <c r="A7" s="67"/>
      <c r="B7" s="66" t="s">
        <v>291</v>
      </c>
      <c r="C7" s="59"/>
      <c r="D7" s="59"/>
      <c r="E7" s="59"/>
      <c r="F7" s="59"/>
      <c r="G7" s="59"/>
      <c r="H7" s="59"/>
      <c r="I7" s="79" t="s">
        <v>263</v>
      </c>
      <c r="J7" s="59"/>
      <c r="K7" s="59"/>
      <c r="L7" s="59"/>
      <c r="M7" s="59"/>
      <c r="N7" s="59"/>
      <c r="O7" s="59"/>
      <c r="P7" s="59"/>
    </row>
    <row r="8" spans="1:16" x14ac:dyDescent="0.25">
      <c r="A8" s="67"/>
      <c r="B8" s="66" t="s">
        <v>286</v>
      </c>
      <c r="C8" s="59"/>
      <c r="D8" s="59"/>
      <c r="E8" s="59"/>
      <c r="F8" s="59"/>
      <c r="G8" s="59"/>
      <c r="H8" s="59"/>
      <c r="I8" s="79" t="s">
        <v>264</v>
      </c>
      <c r="J8" s="59"/>
      <c r="K8" s="59"/>
      <c r="L8" s="59"/>
      <c r="M8" s="59"/>
      <c r="N8" s="59"/>
      <c r="O8" s="59"/>
      <c r="P8" s="59"/>
    </row>
    <row r="9" spans="1:16" x14ac:dyDescent="0.25">
      <c r="A9" s="67"/>
      <c r="B9" s="66" t="s">
        <v>313</v>
      </c>
      <c r="C9" s="59"/>
      <c r="D9" s="59"/>
      <c r="E9" s="59"/>
      <c r="F9" s="59"/>
      <c r="G9" s="59"/>
      <c r="H9" s="59"/>
      <c r="I9" s="79" t="s">
        <v>265</v>
      </c>
      <c r="J9" s="59"/>
      <c r="K9" s="59"/>
      <c r="L9" s="59"/>
      <c r="M9" s="59"/>
      <c r="N9" s="59"/>
      <c r="O9" s="59"/>
      <c r="P9" s="59"/>
    </row>
    <row r="10" spans="1:16" x14ac:dyDescent="0.25">
      <c r="A10" s="67"/>
      <c r="B10" s="66" t="s">
        <v>292</v>
      </c>
      <c r="C10" s="59"/>
      <c r="D10" s="59"/>
      <c r="E10" s="59"/>
      <c r="F10" s="59"/>
      <c r="G10" s="59"/>
      <c r="H10" s="59"/>
      <c r="I10" s="79" t="s">
        <v>266</v>
      </c>
      <c r="J10" s="59"/>
      <c r="K10" s="59"/>
      <c r="L10" s="59"/>
      <c r="M10" s="59"/>
      <c r="N10" s="59"/>
      <c r="O10" s="59"/>
      <c r="P10" s="59"/>
    </row>
    <row r="11" spans="1:16" x14ac:dyDescent="0.25">
      <c r="A11" s="67"/>
      <c r="B11" s="66" t="s">
        <v>373</v>
      </c>
      <c r="C11" s="59"/>
      <c r="D11" s="59"/>
      <c r="E11" s="59"/>
      <c r="F11" s="59"/>
      <c r="G11" s="59"/>
      <c r="H11" s="59"/>
      <c r="I11" s="79" t="s">
        <v>267</v>
      </c>
      <c r="J11" s="59"/>
      <c r="K11" s="59"/>
      <c r="L11" s="59"/>
      <c r="M11" s="59"/>
      <c r="N11" s="59"/>
      <c r="O11" s="59"/>
      <c r="P11" s="59"/>
    </row>
    <row r="12" spans="1:16" x14ac:dyDescent="0.25">
      <c r="A12" s="67"/>
      <c r="B12" s="66" t="s">
        <v>287</v>
      </c>
      <c r="C12" s="59"/>
      <c r="D12" s="59"/>
      <c r="E12" s="59"/>
      <c r="F12" s="59"/>
      <c r="G12" s="59"/>
      <c r="H12" s="59"/>
      <c r="I12" s="79" t="s">
        <v>268</v>
      </c>
      <c r="J12" s="59"/>
      <c r="K12" s="59"/>
      <c r="L12" s="59"/>
      <c r="M12" s="59"/>
      <c r="N12" s="59"/>
      <c r="O12" s="59"/>
      <c r="P12" s="59"/>
    </row>
    <row r="13" spans="1:16" x14ac:dyDescent="0.25">
      <c r="A13" s="67"/>
      <c r="B13" s="66" t="s">
        <v>288</v>
      </c>
      <c r="C13" s="59"/>
      <c r="D13" s="59"/>
      <c r="E13" s="59"/>
      <c r="F13" s="59"/>
      <c r="G13" s="59"/>
      <c r="H13" s="59"/>
      <c r="I13" s="79" t="s">
        <v>269</v>
      </c>
      <c r="J13" s="59"/>
      <c r="K13" s="59"/>
      <c r="L13" s="59"/>
      <c r="M13" s="59"/>
      <c r="N13" s="59"/>
      <c r="O13" s="59"/>
      <c r="P13" s="59"/>
    </row>
    <row r="14" spans="1:16" x14ac:dyDescent="0.25">
      <c r="A14" s="67"/>
      <c r="B14" s="66" t="s">
        <v>289</v>
      </c>
      <c r="C14" s="59"/>
      <c r="D14" s="59"/>
      <c r="E14" s="59"/>
      <c r="F14" s="59"/>
      <c r="G14" s="59"/>
      <c r="H14" s="59"/>
      <c r="I14" s="79" t="s">
        <v>270</v>
      </c>
      <c r="J14" s="59"/>
      <c r="K14" s="59"/>
      <c r="L14" s="59"/>
      <c r="M14" s="59"/>
      <c r="N14" s="59"/>
      <c r="O14" s="59"/>
      <c r="P14" s="59"/>
    </row>
    <row r="15" spans="1:16" x14ac:dyDescent="0.25">
      <c r="A15" s="67"/>
      <c r="B15" s="66" t="s">
        <v>290</v>
      </c>
      <c r="C15" s="59"/>
      <c r="D15" s="59"/>
      <c r="E15" s="59"/>
      <c r="F15" s="59"/>
      <c r="G15" s="59"/>
      <c r="H15" s="59"/>
      <c r="I15" s="79" t="s">
        <v>271</v>
      </c>
      <c r="J15" s="59"/>
      <c r="K15" s="59"/>
      <c r="L15" s="59"/>
      <c r="M15" s="59"/>
      <c r="N15" s="59"/>
      <c r="O15" s="59"/>
      <c r="P15" s="59"/>
    </row>
    <row r="16" spans="1:16" ht="9.75" customHeight="1" x14ac:dyDescent="0.25">
      <c r="A16" s="67"/>
      <c r="B16" s="6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x14ac:dyDescent="0.25">
      <c r="A17" s="66" t="s">
        <v>477</v>
      </c>
      <c r="B17" s="66"/>
      <c r="C17" s="59"/>
      <c r="D17" s="59"/>
      <c r="E17" s="59"/>
      <c r="F17" s="82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9.75" customHeight="1" x14ac:dyDescent="0.25">
      <c r="A18" s="59"/>
      <c r="B18" s="6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s="45" customFormat="1" ht="8.2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5.75" x14ac:dyDescent="0.25">
      <c r="A20" s="81" t="s">
        <v>350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x14ac:dyDescent="0.25">
      <c r="A21" s="66" t="s">
        <v>351</v>
      </c>
      <c r="B21" s="59"/>
      <c r="C21" s="59"/>
      <c r="D21" s="59"/>
      <c r="E21" s="59"/>
      <c r="F21" s="66" t="s">
        <v>345</v>
      </c>
      <c r="G21" s="59"/>
      <c r="H21" s="59"/>
      <c r="I21" s="59"/>
      <c r="J21" s="59"/>
      <c r="K21" s="66" t="s">
        <v>347</v>
      </c>
      <c r="L21" s="59"/>
      <c r="M21" s="59"/>
      <c r="N21" s="59"/>
      <c r="O21" s="59"/>
      <c r="P21" s="59"/>
    </row>
    <row r="22" spans="1:16" x14ac:dyDescent="0.25">
      <c r="A22" s="66" t="s">
        <v>344</v>
      </c>
      <c r="B22" s="130"/>
      <c r="C22" s="130"/>
      <c r="D22" s="130"/>
      <c r="E22" s="59"/>
      <c r="F22" s="66" t="s">
        <v>346</v>
      </c>
      <c r="G22" s="59"/>
      <c r="H22" s="59"/>
      <c r="I22" s="59"/>
      <c r="J22" s="59"/>
      <c r="K22" s="66" t="s">
        <v>348</v>
      </c>
      <c r="L22" s="59"/>
      <c r="M22" s="59"/>
      <c r="N22" s="59"/>
      <c r="O22" s="59"/>
      <c r="P22" s="59"/>
    </row>
    <row r="23" spans="1:16" x14ac:dyDescent="0.25">
      <c r="A23" s="66" t="s">
        <v>349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45" customFormat="1" ht="8.25" customHeight="1" x14ac:dyDescent="0.25">
      <c r="A24" s="66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5.75" x14ac:dyDescent="0.25">
      <c r="A25" s="81" t="s">
        <v>352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x14ac:dyDescent="0.25">
      <c r="A27" s="59"/>
      <c r="B27" s="102"/>
      <c r="C27" s="234"/>
      <c r="D27" s="234"/>
      <c r="E27" s="235"/>
      <c r="F27" s="235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</sheetData>
  <mergeCells count="2">
    <mergeCell ref="C27:D27"/>
    <mergeCell ref="E27:F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zoomScale="75" zoomScaleNormal="75" workbookViewId="0">
      <selection activeCell="K13" sqref="K13:N13"/>
    </sheetView>
  </sheetViews>
  <sheetFormatPr defaultColWidth="9.140625" defaultRowHeight="15" x14ac:dyDescent="0.25"/>
  <cols>
    <col min="1" max="1" width="19.7109375" style="45" customWidth="1"/>
    <col min="2" max="2" width="32.5703125" style="45" bestFit="1" customWidth="1"/>
    <col min="3" max="3" width="13.7109375" style="45" bestFit="1" customWidth="1"/>
    <col min="4" max="4" width="17.42578125" style="45" bestFit="1" customWidth="1"/>
    <col min="5" max="5" width="13.85546875" style="45" customWidth="1"/>
    <col min="6" max="6" width="14.7109375" style="45" customWidth="1"/>
    <col min="7" max="7" width="13" style="45" customWidth="1"/>
    <col min="8" max="8" width="13.85546875" style="45" bestFit="1" customWidth="1"/>
    <col min="9" max="9" width="13.7109375" style="45" bestFit="1" customWidth="1"/>
    <col min="10" max="10" width="17" style="45" customWidth="1"/>
    <col min="11" max="11" width="21.7109375" style="45" customWidth="1"/>
    <col min="12" max="12" width="11.7109375" style="45" customWidth="1"/>
    <col min="13" max="13" width="10.7109375" style="45" customWidth="1"/>
    <col min="14" max="16384" width="9.140625" style="45"/>
  </cols>
  <sheetData>
    <row r="1" spans="1:18" x14ac:dyDescent="0.25">
      <c r="A1" s="18" t="s">
        <v>304</v>
      </c>
      <c r="B1" s="17"/>
      <c r="C1" s="17"/>
      <c r="D1" s="17"/>
      <c r="E1" s="18" t="s">
        <v>536</v>
      </c>
      <c r="F1" s="18"/>
      <c r="G1" s="18"/>
      <c r="H1" s="17"/>
      <c r="I1" s="17"/>
      <c r="J1" s="17"/>
      <c r="K1" s="18" t="s">
        <v>185</v>
      </c>
      <c r="L1" s="17"/>
      <c r="M1" s="17"/>
      <c r="O1" s="50"/>
      <c r="P1" s="50"/>
      <c r="Q1" s="50"/>
      <c r="R1" s="50"/>
    </row>
    <row r="2" spans="1:18" ht="4.5" customHeight="1" x14ac:dyDescent="0.25">
      <c r="O2" s="50"/>
      <c r="P2" s="50"/>
      <c r="Q2" s="50"/>
      <c r="R2" s="50"/>
    </row>
    <row r="3" spans="1:18" ht="45" x14ac:dyDescent="0.25">
      <c r="A3" s="170" t="s">
        <v>186</v>
      </c>
      <c r="B3" s="171" t="s">
        <v>187</v>
      </c>
      <c r="C3" s="171" t="s">
        <v>188</v>
      </c>
      <c r="D3" s="171" t="s">
        <v>189</v>
      </c>
      <c r="E3" s="171" t="s">
        <v>190</v>
      </c>
      <c r="F3" s="171" t="s">
        <v>191</v>
      </c>
      <c r="G3" s="171" t="s">
        <v>478</v>
      </c>
      <c r="H3" s="171" t="s">
        <v>193</v>
      </c>
      <c r="I3" s="171" t="s">
        <v>272</v>
      </c>
      <c r="K3" s="15"/>
      <c r="L3" s="15"/>
      <c r="M3" s="15"/>
      <c r="N3" s="24"/>
      <c r="O3" s="88"/>
      <c r="P3" s="50"/>
      <c r="Q3" s="50"/>
      <c r="R3" s="50"/>
    </row>
    <row r="4" spans="1:18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15"/>
      <c r="L4" s="15"/>
      <c r="M4" s="15"/>
      <c r="N4" s="15"/>
      <c r="O4" s="50"/>
      <c r="P4" s="50"/>
      <c r="Q4" s="50"/>
      <c r="R4" s="50"/>
    </row>
    <row r="5" spans="1:18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15"/>
      <c r="L5" s="15"/>
      <c r="M5" s="15"/>
      <c r="N5" s="15"/>
      <c r="O5" s="50"/>
      <c r="P5" s="50"/>
      <c r="Q5" s="50"/>
      <c r="R5" s="50"/>
    </row>
    <row r="6" spans="1:18" ht="15.75" x14ac:dyDescent="0.25">
      <c r="A6" s="237" t="s">
        <v>194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1"/>
      <c r="O6" s="50"/>
      <c r="P6" s="50"/>
      <c r="Q6" s="50"/>
      <c r="R6" s="50"/>
    </row>
    <row r="7" spans="1:18" ht="15.75" x14ac:dyDescent="0.25">
      <c r="A7" s="237" t="s">
        <v>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1"/>
      <c r="O7" s="50"/>
      <c r="P7" s="50"/>
      <c r="Q7" s="50"/>
      <c r="R7" s="50"/>
    </row>
    <row r="8" spans="1:18" ht="15.75" x14ac:dyDescent="0.25">
      <c r="A8" s="237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"/>
      <c r="O8" s="50"/>
      <c r="P8" s="50"/>
      <c r="Q8" s="50"/>
      <c r="R8" s="50"/>
    </row>
    <row r="9" spans="1:18" ht="15.75" x14ac:dyDescent="0.25">
      <c r="A9" s="8" t="s">
        <v>2</v>
      </c>
      <c r="B9" s="238" t="s">
        <v>3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1"/>
      <c r="O9" s="50"/>
      <c r="P9" s="50"/>
      <c r="Q9" s="50"/>
      <c r="R9" s="50"/>
    </row>
    <row r="10" spans="1:18" x14ac:dyDescent="0.25">
      <c r="A10" s="9" t="s">
        <v>4</v>
      </c>
      <c r="B10" s="14" t="s">
        <v>5</v>
      </c>
      <c r="C10" s="14"/>
      <c r="D10" s="14"/>
      <c r="E10" s="14"/>
      <c r="F10" s="14"/>
      <c r="G10" s="14"/>
      <c r="H10" s="14"/>
      <c r="I10" s="14"/>
      <c r="J10" s="14" t="s">
        <v>6</v>
      </c>
      <c r="K10" s="236" t="s">
        <v>7</v>
      </c>
      <c r="L10" s="236"/>
      <c r="M10" s="236"/>
      <c r="N10" s="236"/>
      <c r="O10" s="50"/>
      <c r="P10" s="50"/>
      <c r="Q10" s="50"/>
      <c r="R10" s="50"/>
    </row>
    <row r="11" spans="1:18" x14ac:dyDescent="0.25">
      <c r="A11" s="9" t="s">
        <v>8</v>
      </c>
      <c r="B11" s="14" t="s">
        <v>9</v>
      </c>
      <c r="C11" s="14"/>
      <c r="D11" s="14" t="s">
        <v>10</v>
      </c>
      <c r="E11" s="236" t="s">
        <v>589</v>
      </c>
      <c r="F11" s="236"/>
      <c r="G11" s="236"/>
      <c r="H11" s="236"/>
      <c r="I11" s="14"/>
      <c r="J11" s="14" t="s">
        <v>12</v>
      </c>
      <c r="K11" s="236" t="s">
        <v>11</v>
      </c>
      <c r="L11" s="236"/>
      <c r="M11" s="236"/>
      <c r="N11" s="236"/>
      <c r="O11" s="50"/>
      <c r="P11" s="50"/>
      <c r="Q11" s="50"/>
      <c r="R11" s="50"/>
    </row>
    <row r="12" spans="1:18" x14ac:dyDescent="0.25">
      <c r="A12" s="9" t="s">
        <v>13</v>
      </c>
      <c r="B12" s="14" t="s">
        <v>14</v>
      </c>
      <c r="C12" s="14"/>
      <c r="D12" s="14" t="s">
        <v>15</v>
      </c>
      <c r="E12" s="236" t="s">
        <v>588</v>
      </c>
      <c r="F12" s="236"/>
      <c r="G12" s="236"/>
      <c r="H12" s="236"/>
      <c r="I12" s="14"/>
      <c r="J12" s="14" t="s">
        <v>17</v>
      </c>
      <c r="K12" s="236" t="s">
        <v>18</v>
      </c>
      <c r="L12" s="236"/>
      <c r="M12" s="236"/>
      <c r="N12" s="236"/>
      <c r="O12" s="50"/>
      <c r="P12" s="50"/>
      <c r="Q12" s="50"/>
      <c r="R12" s="50"/>
    </row>
    <row r="13" spans="1:18" x14ac:dyDescent="0.25">
      <c r="A13" s="9" t="s">
        <v>19</v>
      </c>
      <c r="B13" s="14" t="s">
        <v>20</v>
      </c>
      <c r="C13" s="14"/>
      <c r="D13" s="14" t="s">
        <v>21</v>
      </c>
      <c r="E13" s="236" t="s">
        <v>587</v>
      </c>
      <c r="F13" s="236"/>
      <c r="G13" s="236"/>
      <c r="H13" s="236"/>
      <c r="I13" s="14"/>
      <c r="J13" s="14" t="s">
        <v>23</v>
      </c>
      <c r="K13" s="236" t="s">
        <v>24</v>
      </c>
      <c r="L13" s="236"/>
      <c r="M13" s="236"/>
      <c r="N13" s="236"/>
      <c r="O13" s="50"/>
      <c r="P13" s="50"/>
      <c r="Q13" s="50"/>
      <c r="R13" s="50"/>
    </row>
    <row r="14" spans="1:18" x14ac:dyDescent="0.25">
      <c r="A14" s="9" t="s">
        <v>25</v>
      </c>
      <c r="B14" s="14" t="s">
        <v>26</v>
      </c>
      <c r="C14" s="14"/>
      <c r="D14" s="14" t="s">
        <v>27</v>
      </c>
      <c r="E14" s="236" t="s">
        <v>586</v>
      </c>
      <c r="F14" s="236"/>
      <c r="G14" s="236"/>
      <c r="H14" s="236"/>
      <c r="I14" s="14"/>
      <c r="J14" s="14" t="s">
        <v>29</v>
      </c>
      <c r="K14" s="239" t="s">
        <v>171</v>
      </c>
      <c r="L14" s="239"/>
      <c r="M14" s="239"/>
      <c r="N14" s="239"/>
      <c r="O14" s="50"/>
      <c r="P14" s="50"/>
      <c r="Q14" s="50"/>
      <c r="R14" s="50"/>
    </row>
    <row r="15" spans="1:18" ht="15.75" x14ac:dyDescent="0.25">
      <c r="A15" s="9" t="s">
        <v>563</v>
      </c>
      <c r="B15" s="1"/>
      <c r="C15" s="1"/>
      <c r="D15" s="222" t="s">
        <v>585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50"/>
      <c r="P15" s="50"/>
      <c r="Q15" s="50"/>
      <c r="R15" s="50"/>
    </row>
    <row r="16" spans="1:18" ht="60" x14ac:dyDescent="0.25">
      <c r="A16" s="34" t="s">
        <v>30</v>
      </c>
      <c r="B16" s="32" t="s">
        <v>31</v>
      </c>
      <c r="C16" s="32" t="s">
        <v>32</v>
      </c>
      <c r="D16" s="32" t="s">
        <v>33</v>
      </c>
      <c r="E16" s="32" t="s">
        <v>34</v>
      </c>
      <c r="F16" s="32" t="s">
        <v>479</v>
      </c>
      <c r="G16" s="32" t="s">
        <v>103</v>
      </c>
      <c r="H16" s="32" t="s">
        <v>35</v>
      </c>
      <c r="I16" s="32" t="s">
        <v>195</v>
      </c>
      <c r="J16" s="32" t="s">
        <v>36</v>
      </c>
      <c r="K16" s="32" t="s">
        <v>37</v>
      </c>
      <c r="L16" s="32" t="s">
        <v>38</v>
      </c>
      <c r="M16" s="32" t="s">
        <v>39</v>
      </c>
      <c r="N16" s="1"/>
      <c r="O16" s="50"/>
      <c r="P16" s="50"/>
      <c r="Q16" s="50"/>
      <c r="R16" s="50"/>
    </row>
    <row r="17" spans="1:18" ht="15.75" x14ac:dyDescent="0.25">
      <c r="A17" s="10" t="s">
        <v>40</v>
      </c>
      <c r="B17" s="39" t="s">
        <v>41</v>
      </c>
      <c r="C17" s="40"/>
      <c r="D17" s="40">
        <v>0</v>
      </c>
      <c r="E17" s="5">
        <v>-8706.59</v>
      </c>
      <c r="F17" s="5">
        <v>-100050.32</v>
      </c>
      <c r="G17" s="5">
        <v>-16967.13</v>
      </c>
      <c r="H17" s="5">
        <v>-108756.91</v>
      </c>
      <c r="I17" s="5">
        <v>-108756.91</v>
      </c>
      <c r="J17" s="40">
        <v>0</v>
      </c>
      <c r="K17" s="40">
        <v>108756.91</v>
      </c>
      <c r="L17" s="40"/>
      <c r="M17" s="40">
        <v>0</v>
      </c>
      <c r="N17" s="1"/>
      <c r="O17" s="50"/>
      <c r="P17" s="50"/>
      <c r="Q17" s="50"/>
      <c r="R17" s="50"/>
    </row>
    <row r="18" spans="1:18" ht="15.75" x14ac:dyDescent="0.25">
      <c r="A18" s="41" t="s">
        <v>310</v>
      </c>
      <c r="B18" s="41" t="s">
        <v>432</v>
      </c>
      <c r="C18" s="42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/>
      <c r="M18" s="42">
        <v>0</v>
      </c>
      <c r="N18" s="1"/>
      <c r="O18" s="50"/>
      <c r="P18" s="50"/>
      <c r="Q18" s="50"/>
      <c r="R18" s="50"/>
    </row>
    <row r="19" spans="1:18" ht="15.75" x14ac:dyDescent="0.25">
      <c r="A19" s="10" t="s">
        <v>160</v>
      </c>
      <c r="B19" s="51" t="s">
        <v>159</v>
      </c>
      <c r="C19" s="51"/>
      <c r="D19" s="46">
        <v>0</v>
      </c>
      <c r="E19" s="46">
        <v>0</v>
      </c>
      <c r="F19" s="46">
        <v>100050.32</v>
      </c>
      <c r="G19" s="46"/>
      <c r="H19" s="46">
        <v>100050.32</v>
      </c>
      <c r="I19" s="46">
        <v>100050.32</v>
      </c>
      <c r="J19" s="46">
        <v>0</v>
      </c>
      <c r="K19" s="46">
        <v>100050.32</v>
      </c>
      <c r="L19" s="46"/>
      <c r="M19" s="46">
        <v>0</v>
      </c>
      <c r="N19" s="85"/>
      <c r="O19" s="36"/>
      <c r="P19" s="49"/>
      <c r="Q19" s="50"/>
      <c r="R19" s="50"/>
    </row>
    <row r="20" spans="1:18" ht="15.75" x14ac:dyDescent="0.25">
      <c r="A20" s="25" t="s">
        <v>43</v>
      </c>
      <c r="B20" s="27" t="s">
        <v>44</v>
      </c>
      <c r="C20" s="31"/>
      <c r="D20" s="31">
        <v>0</v>
      </c>
      <c r="E20" s="30">
        <v>-8706.59</v>
      </c>
      <c r="F20" s="31">
        <v>0</v>
      </c>
      <c r="G20" s="30">
        <v>-8706.59</v>
      </c>
      <c r="H20" s="30">
        <v>-8706.59</v>
      </c>
      <c r="I20" s="30">
        <v>-8706.59</v>
      </c>
      <c r="J20" s="31">
        <v>0</v>
      </c>
      <c r="K20" s="31">
        <v>8706.59</v>
      </c>
      <c r="L20" s="31"/>
      <c r="M20" s="31">
        <v>0</v>
      </c>
      <c r="N20" s="1"/>
      <c r="O20" s="50"/>
      <c r="P20" s="50"/>
      <c r="Q20" s="50"/>
      <c r="R20" s="50"/>
    </row>
    <row r="21" spans="1:18" ht="15.75" x14ac:dyDescent="0.25">
      <c r="A21" s="10" t="s">
        <v>45</v>
      </c>
      <c r="B21" s="39" t="s">
        <v>46</v>
      </c>
      <c r="C21" s="40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/>
      <c r="M21" s="40">
        <v>0</v>
      </c>
      <c r="N21" s="1"/>
      <c r="O21" s="50"/>
      <c r="P21" s="50"/>
      <c r="Q21" s="50"/>
      <c r="R21" s="50"/>
    </row>
    <row r="22" spans="1:18" ht="15.75" x14ac:dyDescent="0.25">
      <c r="A22" s="41" t="s">
        <v>105</v>
      </c>
      <c r="B22" s="41" t="s">
        <v>104</v>
      </c>
      <c r="C22" s="41"/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/>
      <c r="M22" s="42">
        <v>0</v>
      </c>
      <c r="N22" s="85"/>
      <c r="O22" s="49"/>
      <c r="P22" s="50"/>
      <c r="Q22" s="50"/>
      <c r="R22" s="50"/>
    </row>
    <row r="23" spans="1:18" ht="15.75" x14ac:dyDescent="0.25">
      <c r="A23" s="25" t="s">
        <v>47</v>
      </c>
      <c r="B23" s="27" t="s">
        <v>48</v>
      </c>
      <c r="C23" s="31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/>
      <c r="M23" s="31">
        <v>0</v>
      </c>
      <c r="N23" s="1"/>
      <c r="O23" s="50"/>
      <c r="P23" s="50"/>
      <c r="Q23" s="50"/>
      <c r="R23" s="50"/>
    </row>
    <row r="24" spans="1:18" ht="15.75" x14ac:dyDescent="0.25">
      <c r="A24" s="25" t="s">
        <v>49</v>
      </c>
      <c r="B24" s="27" t="s">
        <v>50</v>
      </c>
      <c r="C24" s="31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/>
      <c r="M24" s="31">
        <v>0</v>
      </c>
      <c r="N24" s="1"/>
      <c r="O24" s="50"/>
      <c r="P24" s="50"/>
      <c r="Q24" s="50"/>
      <c r="R24" s="50"/>
    </row>
    <row r="25" spans="1:18" ht="15.75" x14ac:dyDescent="0.25">
      <c r="A25" s="39" t="s">
        <v>158</v>
      </c>
      <c r="B25" s="39" t="s">
        <v>157</v>
      </c>
      <c r="C25" s="39"/>
      <c r="D25" s="39"/>
      <c r="E25" s="40">
        <v>0</v>
      </c>
      <c r="F25" s="5">
        <v>-100050.32</v>
      </c>
      <c r="G25" s="40">
        <v>0</v>
      </c>
      <c r="H25" s="16">
        <v>-8260.5400000000009</v>
      </c>
      <c r="I25" s="5">
        <v>-100050.32</v>
      </c>
      <c r="J25" s="40"/>
      <c r="K25" s="5">
        <v>-100050.32</v>
      </c>
      <c r="L25" s="40"/>
      <c r="M25" s="40"/>
      <c r="N25" s="85"/>
      <c r="O25" s="36"/>
      <c r="P25" s="49"/>
      <c r="Q25" s="50"/>
      <c r="R25" s="50"/>
    </row>
    <row r="26" spans="1:18" ht="15.75" x14ac:dyDescent="0.25">
      <c r="A26" s="25" t="s">
        <v>52</v>
      </c>
      <c r="B26" s="27" t="s">
        <v>53</v>
      </c>
      <c r="C26" s="31"/>
      <c r="D26" s="31">
        <v>0</v>
      </c>
      <c r="E26" s="31">
        <v>0</v>
      </c>
      <c r="F26" s="30">
        <v>-100050.32</v>
      </c>
      <c r="G26" s="30">
        <v>-8260.5400000000009</v>
      </c>
      <c r="H26" s="30">
        <v>-8260.5400000000009</v>
      </c>
      <c r="I26" s="30">
        <v>-100050.32</v>
      </c>
      <c r="J26" s="31">
        <v>0</v>
      </c>
      <c r="K26" s="31">
        <v>8260.5400000000009</v>
      </c>
      <c r="L26" s="31"/>
      <c r="M26" s="31">
        <v>0</v>
      </c>
      <c r="N26" s="1"/>
      <c r="O26" s="50"/>
      <c r="P26" s="50"/>
      <c r="Q26" s="50"/>
      <c r="R26" s="50"/>
    </row>
    <row r="27" spans="1:18" ht="15.75" x14ac:dyDescent="0.25">
      <c r="A27" s="39" t="s">
        <v>156</v>
      </c>
      <c r="B27" s="39" t="s">
        <v>155</v>
      </c>
      <c r="C27" s="39"/>
      <c r="D27" s="40">
        <v>58478</v>
      </c>
      <c r="E27" s="40">
        <v>0</v>
      </c>
      <c r="F27" s="40">
        <v>0</v>
      </c>
      <c r="G27" s="37"/>
      <c r="I27" s="40">
        <v>0</v>
      </c>
      <c r="N27" s="1"/>
      <c r="O27" s="50"/>
      <c r="P27" s="50"/>
      <c r="Q27" s="50"/>
      <c r="R27" s="50"/>
    </row>
    <row r="28" spans="1:18" ht="15.75" x14ac:dyDescent="0.25">
      <c r="A28" s="41" t="s">
        <v>154</v>
      </c>
      <c r="B28" s="41" t="s">
        <v>153</v>
      </c>
      <c r="C28" s="41"/>
      <c r="D28" s="42">
        <v>0</v>
      </c>
      <c r="E28" s="42">
        <v>0</v>
      </c>
      <c r="F28" s="42">
        <v>4800.0200000000004</v>
      </c>
      <c r="G28" s="38"/>
      <c r="H28" s="38"/>
      <c r="I28" s="42">
        <v>4800.0200000000004</v>
      </c>
      <c r="J28" s="38"/>
      <c r="K28" s="38"/>
      <c r="L28" s="38"/>
      <c r="M28" s="38"/>
      <c r="N28" s="1"/>
      <c r="O28" s="50"/>
      <c r="P28" s="50"/>
      <c r="Q28" s="50"/>
      <c r="R28" s="50"/>
    </row>
    <row r="29" spans="1:18" ht="15.75" x14ac:dyDescent="0.25">
      <c r="A29" s="39" t="s">
        <v>152</v>
      </c>
      <c r="B29" s="39" t="s">
        <v>151</v>
      </c>
      <c r="C29" s="39"/>
      <c r="D29" s="40">
        <v>0</v>
      </c>
      <c r="E29" s="40">
        <v>84</v>
      </c>
      <c r="F29" s="40">
        <v>0</v>
      </c>
      <c r="G29" s="37"/>
      <c r="I29" s="40">
        <v>84</v>
      </c>
      <c r="N29" s="1"/>
      <c r="O29" s="50"/>
      <c r="P29" s="50"/>
      <c r="Q29" s="50"/>
      <c r="R29" s="50"/>
    </row>
    <row r="30" spans="1:18" ht="15.75" x14ac:dyDescent="0.25">
      <c r="A30" s="41" t="s">
        <v>150</v>
      </c>
      <c r="B30" s="41" t="s">
        <v>149</v>
      </c>
      <c r="C30" s="41"/>
      <c r="D30" s="42">
        <v>0</v>
      </c>
      <c r="E30" s="42">
        <v>0</v>
      </c>
      <c r="F30" s="42">
        <v>5470.78</v>
      </c>
      <c r="G30" s="38"/>
      <c r="H30" s="38"/>
      <c r="I30" s="42">
        <v>5470.78</v>
      </c>
      <c r="J30" s="38"/>
      <c r="K30" s="38"/>
      <c r="L30" s="38"/>
      <c r="M30" s="38"/>
      <c r="N30" s="1"/>
      <c r="O30" s="50"/>
      <c r="P30" s="50"/>
      <c r="Q30" s="50"/>
      <c r="R30" s="50"/>
    </row>
    <row r="31" spans="1:18" ht="15.75" x14ac:dyDescent="0.25">
      <c r="A31" s="39" t="s">
        <v>148</v>
      </c>
      <c r="B31" s="39" t="s">
        <v>147</v>
      </c>
      <c r="C31" s="39"/>
      <c r="D31" s="40">
        <v>0</v>
      </c>
      <c r="E31" s="40">
        <v>7777.79</v>
      </c>
      <c r="F31" s="40">
        <v>37499.85</v>
      </c>
      <c r="G31" s="37"/>
      <c r="I31" s="40">
        <v>45277.64</v>
      </c>
      <c r="N31" s="1"/>
      <c r="O31" s="50"/>
      <c r="P31" s="50"/>
      <c r="Q31" s="50"/>
      <c r="R31" s="50"/>
    </row>
    <row r="32" spans="1:18" ht="15.75" x14ac:dyDescent="0.25">
      <c r="A32" s="26" t="s">
        <v>54</v>
      </c>
      <c r="B32" s="28" t="s">
        <v>55</v>
      </c>
      <c r="C32" s="29" t="s">
        <v>42</v>
      </c>
      <c r="D32" s="29">
        <v>58478</v>
      </c>
      <c r="E32" s="29">
        <v>7861.79</v>
      </c>
      <c r="F32" s="29">
        <f>SUM(F27:F31)</f>
        <v>47770.649999999994</v>
      </c>
      <c r="G32" s="29">
        <v>11265.44</v>
      </c>
      <c r="H32" s="29">
        <v>11265.44</v>
      </c>
      <c r="I32" s="29">
        <v>55632.44</v>
      </c>
      <c r="J32" s="29">
        <v>0</v>
      </c>
      <c r="K32" s="29">
        <v>47212.56</v>
      </c>
      <c r="L32" s="29" t="s">
        <v>42</v>
      </c>
      <c r="M32" s="29">
        <v>0</v>
      </c>
      <c r="N32" s="1"/>
      <c r="O32" s="50"/>
      <c r="P32" s="50"/>
      <c r="Q32" s="50"/>
      <c r="R32" s="50"/>
    </row>
    <row r="33" spans="1:18" ht="15.75" x14ac:dyDescent="0.25">
      <c r="A33" s="26" t="s">
        <v>56</v>
      </c>
      <c r="B33" s="28" t="s">
        <v>57</v>
      </c>
      <c r="C33" s="29" t="s">
        <v>42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 t="s">
        <v>42</v>
      </c>
      <c r="M33" s="29">
        <v>0</v>
      </c>
      <c r="N33" s="1"/>
      <c r="O33" s="50"/>
      <c r="P33" s="50"/>
      <c r="Q33" s="50"/>
      <c r="R33" s="50"/>
    </row>
    <row r="34" spans="1:18" ht="15.75" x14ac:dyDescent="0.25">
      <c r="A34" s="26" t="s">
        <v>58</v>
      </c>
      <c r="B34" s="28" t="s">
        <v>59</v>
      </c>
      <c r="C34" s="29" t="s">
        <v>42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 t="s">
        <v>42</v>
      </c>
      <c r="M34" s="29">
        <v>0</v>
      </c>
      <c r="N34" s="1"/>
      <c r="O34" s="50"/>
      <c r="P34" s="50"/>
      <c r="Q34" s="50"/>
      <c r="R34" s="50"/>
    </row>
    <row r="35" spans="1:18" ht="15.75" x14ac:dyDescent="0.25">
      <c r="A35" s="26" t="s">
        <v>60</v>
      </c>
      <c r="B35" s="28" t="s">
        <v>61</v>
      </c>
      <c r="C35" s="29" t="s">
        <v>42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 t="s">
        <v>42</v>
      </c>
      <c r="M35" s="29">
        <v>0</v>
      </c>
      <c r="N35" s="1"/>
      <c r="O35" s="50"/>
      <c r="P35" s="50"/>
      <c r="Q35" s="50"/>
      <c r="R35" s="50"/>
    </row>
    <row r="36" spans="1:18" ht="15.75" x14ac:dyDescent="0.25">
      <c r="A36" s="26" t="s">
        <v>62</v>
      </c>
      <c r="B36" s="28" t="s">
        <v>63</v>
      </c>
      <c r="C36" s="29" t="s">
        <v>42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 t="s">
        <v>42</v>
      </c>
      <c r="M36" s="29">
        <v>0</v>
      </c>
      <c r="N36" s="1"/>
      <c r="O36" s="50"/>
      <c r="P36" s="50"/>
      <c r="Q36" s="50"/>
      <c r="R36" s="50"/>
    </row>
    <row r="37" spans="1:18" ht="15.75" x14ac:dyDescent="0.25">
      <c r="A37" s="41" t="s">
        <v>146</v>
      </c>
      <c r="B37" s="41" t="s">
        <v>145</v>
      </c>
      <c r="C37" s="41"/>
      <c r="D37" s="42">
        <v>14725</v>
      </c>
      <c r="E37" s="42">
        <v>0</v>
      </c>
      <c r="F37" s="42">
        <v>0</v>
      </c>
      <c r="G37" s="38">
        <v>0</v>
      </c>
      <c r="H37" s="38">
        <v>0</v>
      </c>
      <c r="I37" s="42">
        <v>0</v>
      </c>
      <c r="J37" s="38">
        <v>0</v>
      </c>
      <c r="K37" s="38">
        <v>0</v>
      </c>
      <c r="L37" s="38">
        <v>0</v>
      </c>
      <c r="M37" s="38">
        <v>0</v>
      </c>
      <c r="N37" s="1"/>
      <c r="O37" s="50"/>
      <c r="P37" s="50"/>
      <c r="Q37" s="50"/>
      <c r="R37" s="50"/>
    </row>
    <row r="38" spans="1:18" ht="15.75" x14ac:dyDescent="0.25">
      <c r="A38" s="39" t="s">
        <v>144</v>
      </c>
      <c r="B38" s="39" t="s">
        <v>143</v>
      </c>
      <c r="C38" s="39"/>
      <c r="D38" s="40">
        <v>0</v>
      </c>
      <c r="E38" s="40">
        <v>5.21</v>
      </c>
      <c r="F38" s="40">
        <v>2644.11</v>
      </c>
      <c r="G38" s="37"/>
      <c r="I38" s="40">
        <v>2649.32</v>
      </c>
      <c r="N38" s="1"/>
      <c r="O38" s="50"/>
      <c r="P38" s="50"/>
      <c r="Q38" s="50"/>
      <c r="R38" s="50"/>
    </row>
    <row r="39" spans="1:18" ht="15.75" x14ac:dyDescent="0.25">
      <c r="A39" s="41" t="s">
        <v>142</v>
      </c>
      <c r="B39" s="41" t="s">
        <v>141</v>
      </c>
      <c r="C39" s="41"/>
      <c r="D39" s="42">
        <v>0</v>
      </c>
      <c r="E39" s="42">
        <v>1.22</v>
      </c>
      <c r="F39" s="42">
        <v>618.4</v>
      </c>
      <c r="G39" s="38"/>
      <c r="H39" s="38"/>
      <c r="I39" s="42">
        <v>619.62</v>
      </c>
      <c r="J39" s="38"/>
      <c r="K39" s="38"/>
      <c r="L39" s="38"/>
      <c r="M39" s="38"/>
      <c r="N39" s="1"/>
      <c r="O39" s="50"/>
      <c r="P39" s="50"/>
      <c r="Q39" s="50"/>
      <c r="R39" s="50"/>
    </row>
    <row r="40" spans="1:18" ht="15.75" x14ac:dyDescent="0.25">
      <c r="A40" s="39" t="s">
        <v>140</v>
      </c>
      <c r="B40" s="39" t="s">
        <v>139</v>
      </c>
      <c r="C40" s="39"/>
      <c r="D40" s="40">
        <v>0</v>
      </c>
      <c r="E40" s="40">
        <v>0</v>
      </c>
      <c r="F40" s="40">
        <v>5508.72</v>
      </c>
      <c r="G40" s="37"/>
      <c r="I40" s="40">
        <v>5508.72</v>
      </c>
      <c r="N40" s="1"/>
      <c r="O40" s="50"/>
      <c r="P40" s="50"/>
      <c r="Q40" s="50"/>
      <c r="R40" s="50"/>
    </row>
    <row r="41" spans="1:18" ht="15.75" x14ac:dyDescent="0.25">
      <c r="A41" s="41" t="s">
        <v>138</v>
      </c>
      <c r="B41" s="41" t="s">
        <v>137</v>
      </c>
      <c r="C41" s="41"/>
      <c r="D41" s="42">
        <v>0</v>
      </c>
      <c r="E41" s="42">
        <v>0</v>
      </c>
      <c r="F41" s="42">
        <v>3322.23</v>
      </c>
      <c r="G41" s="38"/>
      <c r="H41" s="38"/>
      <c r="I41" s="42">
        <v>3322.23</v>
      </c>
      <c r="J41" s="38"/>
      <c r="K41" s="38"/>
      <c r="L41" s="38"/>
      <c r="M41" s="38"/>
      <c r="N41" s="1"/>
      <c r="O41" s="50"/>
      <c r="P41" s="50"/>
      <c r="Q41" s="50"/>
      <c r="R41" s="50"/>
    </row>
    <row r="42" spans="1:18" ht="15.75" x14ac:dyDescent="0.25">
      <c r="A42" s="39" t="s">
        <v>136</v>
      </c>
      <c r="B42" s="39" t="s">
        <v>135</v>
      </c>
      <c r="C42" s="39"/>
      <c r="D42" s="40">
        <v>0</v>
      </c>
      <c r="E42" s="40">
        <v>235.88</v>
      </c>
      <c r="F42" s="40">
        <v>0</v>
      </c>
      <c r="G42" s="37"/>
      <c r="I42" s="40">
        <v>235.88</v>
      </c>
      <c r="N42" s="1"/>
      <c r="O42" s="50"/>
      <c r="P42" s="50"/>
      <c r="Q42" s="50"/>
      <c r="R42" s="50"/>
    </row>
    <row r="43" spans="1:18" ht="15.75" x14ac:dyDescent="0.25">
      <c r="A43" s="41" t="s">
        <v>134</v>
      </c>
      <c r="B43" s="41" t="s">
        <v>133</v>
      </c>
      <c r="C43" s="41"/>
      <c r="D43" s="42">
        <v>0</v>
      </c>
      <c r="E43" s="42">
        <v>0</v>
      </c>
      <c r="F43" s="42">
        <v>374.2</v>
      </c>
      <c r="G43" s="38"/>
      <c r="H43" s="38"/>
      <c r="I43" s="42">
        <v>374.2</v>
      </c>
      <c r="J43" s="38"/>
      <c r="K43" s="38"/>
      <c r="L43" s="38"/>
      <c r="M43" s="38"/>
      <c r="N43" s="1"/>
      <c r="O43" s="50"/>
      <c r="P43" s="50"/>
      <c r="Q43" s="50"/>
      <c r="R43" s="50"/>
    </row>
    <row r="44" spans="1:18" ht="15.75" x14ac:dyDescent="0.25">
      <c r="A44" s="39" t="s">
        <v>132</v>
      </c>
      <c r="B44" s="39" t="s">
        <v>131</v>
      </c>
      <c r="C44" s="39"/>
      <c r="D44" s="40">
        <v>0</v>
      </c>
      <c r="E44" s="40">
        <v>0</v>
      </c>
      <c r="F44" s="40">
        <v>319.49</v>
      </c>
      <c r="G44" s="37"/>
      <c r="H44" s="36"/>
      <c r="I44" s="40">
        <v>319.49</v>
      </c>
      <c r="J44" s="36"/>
      <c r="K44" s="36"/>
      <c r="L44" s="36"/>
      <c r="M44" s="36"/>
      <c r="N44" s="1"/>
      <c r="O44" s="50"/>
      <c r="P44" s="50"/>
      <c r="Q44" s="50"/>
      <c r="R44" s="50"/>
    </row>
    <row r="45" spans="1:18" ht="15.75" x14ac:dyDescent="0.25">
      <c r="A45" s="41" t="s">
        <v>130</v>
      </c>
      <c r="B45" s="41" t="s">
        <v>65</v>
      </c>
      <c r="C45" s="41"/>
      <c r="D45" s="42">
        <v>0</v>
      </c>
      <c r="E45" s="42">
        <v>62.89</v>
      </c>
      <c r="F45" s="42">
        <v>382.17</v>
      </c>
      <c r="G45" s="38"/>
      <c r="H45" s="38"/>
      <c r="I45" s="42">
        <v>445.06</v>
      </c>
      <c r="J45" s="38"/>
      <c r="K45" s="38"/>
      <c r="L45" s="38"/>
      <c r="M45" s="38"/>
      <c r="N45" s="1"/>
      <c r="O45" s="50"/>
      <c r="P45" s="50"/>
      <c r="Q45" s="50"/>
      <c r="R45" s="50"/>
    </row>
    <row r="46" spans="1:18" ht="15.75" x14ac:dyDescent="0.25">
      <c r="A46" s="26" t="s">
        <v>64</v>
      </c>
      <c r="B46" s="28" t="s">
        <v>65</v>
      </c>
      <c r="C46" s="29" t="s">
        <v>42</v>
      </c>
      <c r="D46" s="29">
        <v>14725</v>
      </c>
      <c r="E46" s="29">
        <v>305.2</v>
      </c>
      <c r="F46" s="29">
        <f>SUM(F37:F45)</f>
        <v>13169.32</v>
      </c>
      <c r="G46" s="29">
        <v>592.82000000000005</v>
      </c>
      <c r="H46" s="29">
        <v>592.82000000000005</v>
      </c>
      <c r="I46" s="29">
        <v>13474.52</v>
      </c>
      <c r="J46" s="29">
        <v>0</v>
      </c>
      <c r="K46" s="29">
        <v>14132.18</v>
      </c>
      <c r="L46" s="29" t="s">
        <v>42</v>
      </c>
      <c r="M46" s="29">
        <v>0</v>
      </c>
      <c r="N46" s="1"/>
      <c r="O46" s="50"/>
      <c r="P46" s="50"/>
      <c r="Q46" s="50"/>
      <c r="R46" s="50"/>
    </row>
    <row r="47" spans="1:18" ht="15.75" x14ac:dyDescent="0.25">
      <c r="A47" s="25" t="s">
        <v>66</v>
      </c>
      <c r="B47" s="27" t="s">
        <v>67</v>
      </c>
      <c r="C47" s="31" t="s">
        <v>42</v>
      </c>
      <c r="D47" s="31">
        <v>73203</v>
      </c>
      <c r="E47" s="31">
        <v>8166.99</v>
      </c>
      <c r="F47" s="31">
        <f>SUM(F27:F46)</f>
        <v>121879.93999999997</v>
      </c>
      <c r="G47" s="31">
        <v>11858.26</v>
      </c>
      <c r="H47" s="31">
        <v>11858.26</v>
      </c>
      <c r="I47" s="31">
        <v>69106.960000000006</v>
      </c>
      <c r="J47" s="31">
        <v>0</v>
      </c>
      <c r="K47" s="31">
        <v>61344.74</v>
      </c>
      <c r="L47" s="31" t="s">
        <v>42</v>
      </c>
      <c r="M47" s="31">
        <v>0</v>
      </c>
      <c r="N47" s="1"/>
      <c r="O47" s="50"/>
      <c r="P47" s="50"/>
      <c r="Q47" s="50"/>
      <c r="R47" s="50"/>
    </row>
    <row r="48" spans="1:18" ht="15.75" x14ac:dyDescent="0.25">
      <c r="A48" s="26" t="s">
        <v>68</v>
      </c>
      <c r="B48" s="28" t="s">
        <v>69</v>
      </c>
      <c r="C48" s="29" t="s">
        <v>42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 t="s">
        <v>42</v>
      </c>
      <c r="M48" s="29">
        <v>0</v>
      </c>
      <c r="N48" s="1"/>
      <c r="O48" s="50"/>
      <c r="P48" s="50"/>
      <c r="Q48" s="50"/>
      <c r="R48" s="50"/>
    </row>
    <row r="49" spans="1:18" ht="15.75" x14ac:dyDescent="0.25">
      <c r="A49" s="26" t="s">
        <v>70</v>
      </c>
      <c r="B49" s="28" t="s">
        <v>71</v>
      </c>
      <c r="C49" s="29" t="s">
        <v>42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 t="s">
        <v>42</v>
      </c>
      <c r="M49" s="29">
        <v>0</v>
      </c>
      <c r="N49" s="1"/>
      <c r="O49" s="50"/>
      <c r="P49" s="50"/>
      <c r="Q49" s="50"/>
      <c r="R49" s="50"/>
    </row>
    <row r="50" spans="1:18" ht="15.75" x14ac:dyDescent="0.25">
      <c r="A50" s="39" t="s">
        <v>129</v>
      </c>
      <c r="B50" s="39" t="s">
        <v>128</v>
      </c>
      <c r="C50" s="39"/>
      <c r="D50" s="40">
        <v>0</v>
      </c>
      <c r="E50" s="40">
        <v>0</v>
      </c>
      <c r="F50" s="40">
        <v>1392.9</v>
      </c>
      <c r="G50" s="37"/>
      <c r="I50" s="40">
        <v>1392.9</v>
      </c>
      <c r="N50" s="1"/>
      <c r="O50" s="50"/>
      <c r="P50" s="50"/>
      <c r="Q50" s="50"/>
      <c r="R50" s="50"/>
    </row>
    <row r="51" spans="1:18" ht="15.75" x14ac:dyDescent="0.25">
      <c r="A51" s="41" t="s">
        <v>127</v>
      </c>
      <c r="B51" s="41" t="s">
        <v>126</v>
      </c>
      <c r="C51" s="41"/>
      <c r="D51" s="42">
        <v>0</v>
      </c>
      <c r="E51" s="42">
        <v>0</v>
      </c>
      <c r="F51" s="42">
        <v>192.78</v>
      </c>
      <c r="G51" s="38"/>
      <c r="H51" s="38"/>
      <c r="I51" s="42">
        <v>192.78</v>
      </c>
      <c r="J51" s="38"/>
      <c r="K51" s="38"/>
      <c r="L51" s="38"/>
      <c r="M51" s="38"/>
      <c r="N51" s="1"/>
      <c r="O51" s="50"/>
      <c r="P51" s="50"/>
      <c r="Q51" s="50"/>
      <c r="R51" s="50"/>
    </row>
    <row r="52" spans="1:18" ht="15.75" x14ac:dyDescent="0.25">
      <c r="A52" s="39" t="s">
        <v>125</v>
      </c>
      <c r="B52" s="39" t="s">
        <v>124</v>
      </c>
      <c r="C52" s="39"/>
      <c r="D52" s="40">
        <v>0</v>
      </c>
      <c r="E52" s="40">
        <v>266.38</v>
      </c>
      <c r="F52" s="40">
        <v>609.82000000000005</v>
      </c>
      <c r="G52" s="37"/>
      <c r="I52" s="40">
        <v>876.2</v>
      </c>
      <c r="N52" s="1"/>
      <c r="O52" s="50"/>
      <c r="P52" s="50"/>
      <c r="Q52" s="50"/>
      <c r="R52" s="50"/>
    </row>
    <row r="53" spans="1:18" ht="15.75" x14ac:dyDescent="0.25">
      <c r="A53" s="41" t="s">
        <v>123</v>
      </c>
      <c r="B53" s="41" t="s">
        <v>122</v>
      </c>
      <c r="C53" s="41"/>
      <c r="D53" s="42">
        <v>0</v>
      </c>
      <c r="E53" s="42">
        <v>89.8</v>
      </c>
      <c r="F53" s="42">
        <v>163.69999999999999</v>
      </c>
      <c r="G53" s="38"/>
      <c r="H53" s="38"/>
      <c r="I53" s="42">
        <v>253.5</v>
      </c>
      <c r="J53" s="38"/>
      <c r="K53" s="38"/>
      <c r="L53" s="38"/>
      <c r="M53" s="38"/>
      <c r="N53" s="1"/>
      <c r="O53" s="50"/>
      <c r="P53" s="50"/>
      <c r="Q53" s="50"/>
      <c r="R53" s="50"/>
    </row>
    <row r="54" spans="1:18" ht="29.25" x14ac:dyDescent="0.25">
      <c r="A54" s="26" t="s">
        <v>72</v>
      </c>
      <c r="B54" s="28" t="s">
        <v>73</v>
      </c>
      <c r="C54" s="29" t="s">
        <v>42</v>
      </c>
      <c r="D54" s="29">
        <v>0</v>
      </c>
      <c r="E54" s="29">
        <v>356.18</v>
      </c>
      <c r="F54" s="29">
        <f>SUM(F50:F53)</f>
        <v>2359.1999999999998</v>
      </c>
      <c r="G54" s="29">
        <v>1574.46</v>
      </c>
      <c r="H54" s="29">
        <v>1574.46</v>
      </c>
      <c r="I54" s="29">
        <v>2715.38</v>
      </c>
      <c r="J54" s="29">
        <v>0</v>
      </c>
      <c r="K54" s="33">
        <v>-1574.46</v>
      </c>
      <c r="L54" s="29" t="s">
        <v>42</v>
      </c>
      <c r="M54" s="29">
        <v>0</v>
      </c>
      <c r="N54" s="1"/>
      <c r="O54" s="50"/>
      <c r="P54" s="50"/>
      <c r="Q54" s="50"/>
      <c r="R54" s="50"/>
    </row>
    <row r="55" spans="1:18" ht="15.75" x14ac:dyDescent="0.25">
      <c r="A55" s="39" t="s">
        <v>121</v>
      </c>
      <c r="B55" s="39" t="s">
        <v>120</v>
      </c>
      <c r="C55" s="39"/>
      <c r="D55" s="40">
        <v>0</v>
      </c>
      <c r="E55" s="40">
        <v>0</v>
      </c>
      <c r="F55" s="40">
        <v>1387.34</v>
      </c>
      <c r="G55" s="37"/>
      <c r="I55" s="40">
        <v>1387.34</v>
      </c>
      <c r="J55" s="37"/>
      <c r="K55" s="37"/>
      <c r="L55" s="37"/>
      <c r="M55" s="37"/>
      <c r="N55" s="1"/>
      <c r="O55" s="50"/>
      <c r="P55" s="50"/>
      <c r="Q55" s="50"/>
      <c r="R55" s="50"/>
    </row>
    <row r="56" spans="1:18" ht="15.75" x14ac:dyDescent="0.25">
      <c r="A56" s="41" t="s">
        <v>119</v>
      </c>
      <c r="B56" s="41" t="s">
        <v>118</v>
      </c>
      <c r="C56" s="41"/>
      <c r="D56" s="42">
        <v>0</v>
      </c>
      <c r="E56" s="42">
        <v>0</v>
      </c>
      <c r="F56" s="42">
        <v>220.6</v>
      </c>
      <c r="G56" s="38"/>
      <c r="H56" s="38"/>
      <c r="I56" s="42">
        <v>220.6</v>
      </c>
      <c r="J56" s="38"/>
      <c r="K56" s="38"/>
      <c r="L56" s="38"/>
      <c r="M56" s="38"/>
      <c r="N56" s="1"/>
      <c r="O56" s="50"/>
      <c r="P56" s="50"/>
      <c r="Q56" s="50"/>
      <c r="R56" s="50"/>
    </row>
    <row r="57" spans="1:18" ht="15.75" x14ac:dyDescent="0.25">
      <c r="A57" s="39" t="s">
        <v>117</v>
      </c>
      <c r="B57" s="39" t="s">
        <v>116</v>
      </c>
      <c r="C57" s="39"/>
      <c r="D57" s="40">
        <v>0</v>
      </c>
      <c r="E57" s="40">
        <v>0</v>
      </c>
      <c r="F57" s="40">
        <v>1002.6</v>
      </c>
      <c r="G57" s="37"/>
      <c r="I57" s="40">
        <v>1002.6</v>
      </c>
      <c r="J57" s="37"/>
      <c r="K57" s="37"/>
      <c r="L57" s="37"/>
      <c r="M57" s="37"/>
      <c r="N57" s="1"/>
      <c r="O57" s="50"/>
      <c r="P57" s="50"/>
      <c r="Q57" s="50"/>
      <c r="R57" s="50"/>
    </row>
    <row r="58" spans="1:18" ht="15.75" x14ac:dyDescent="0.25">
      <c r="A58" s="41" t="s">
        <v>115</v>
      </c>
      <c r="B58" s="41" t="s">
        <v>114</v>
      </c>
      <c r="C58" s="41"/>
      <c r="D58" s="42">
        <v>0</v>
      </c>
      <c r="E58" s="42">
        <v>0</v>
      </c>
      <c r="F58" s="42">
        <v>130.1</v>
      </c>
      <c r="G58" s="38"/>
      <c r="H58" s="38"/>
      <c r="I58" s="42">
        <v>130.1</v>
      </c>
      <c r="J58" s="38"/>
      <c r="K58" s="38"/>
      <c r="L58" s="38"/>
      <c r="M58" s="38"/>
      <c r="N58" s="1"/>
      <c r="O58" s="50"/>
      <c r="P58" s="50"/>
      <c r="Q58" s="50"/>
      <c r="R58" s="50"/>
    </row>
    <row r="59" spans="1:18" ht="15.75" x14ac:dyDescent="0.25">
      <c r="A59" s="26" t="s">
        <v>74</v>
      </c>
      <c r="B59" s="28" t="s">
        <v>75</v>
      </c>
      <c r="C59" s="29" t="s">
        <v>42</v>
      </c>
      <c r="D59" s="29">
        <v>0</v>
      </c>
      <c r="E59" s="29">
        <v>0</v>
      </c>
      <c r="F59" s="29">
        <f>SUM(F55:F58)</f>
        <v>2740.64</v>
      </c>
      <c r="G59" s="29">
        <v>542.94000000000005</v>
      </c>
      <c r="H59" s="29">
        <v>542.94000000000005</v>
      </c>
      <c r="I59" s="29">
        <v>2740.64</v>
      </c>
      <c r="J59" s="29">
        <v>0</v>
      </c>
      <c r="K59" s="33">
        <v>-542.94000000000005</v>
      </c>
      <c r="L59" s="29" t="s">
        <v>42</v>
      </c>
      <c r="M59" s="29">
        <v>0</v>
      </c>
      <c r="N59" s="1"/>
      <c r="O59" s="50"/>
      <c r="P59" s="50"/>
      <c r="Q59" s="50"/>
      <c r="R59" s="50"/>
    </row>
    <row r="60" spans="1:18" ht="29.25" x14ac:dyDescent="0.25">
      <c r="A60" s="26" t="s">
        <v>76</v>
      </c>
      <c r="B60" s="28" t="s">
        <v>77</v>
      </c>
      <c r="C60" s="29" t="s">
        <v>42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 t="s">
        <v>42</v>
      </c>
      <c r="M60" s="29">
        <v>0</v>
      </c>
      <c r="N60" s="1"/>
      <c r="O60" s="50"/>
      <c r="P60" s="50"/>
      <c r="Q60" s="50"/>
      <c r="R60" s="50"/>
    </row>
    <row r="61" spans="1:18" ht="15.75" x14ac:dyDescent="0.25">
      <c r="A61" s="26" t="s">
        <v>78</v>
      </c>
      <c r="B61" s="28" t="s">
        <v>79</v>
      </c>
      <c r="C61" s="29" t="s">
        <v>42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 t="s">
        <v>42</v>
      </c>
      <c r="M61" s="29">
        <v>0</v>
      </c>
      <c r="N61" s="1"/>
      <c r="O61" s="50"/>
      <c r="P61" s="50"/>
      <c r="Q61" s="50"/>
      <c r="R61" s="50"/>
    </row>
    <row r="62" spans="1:18" ht="15.75" x14ac:dyDescent="0.25">
      <c r="A62" s="26" t="s">
        <v>80</v>
      </c>
      <c r="B62" s="28" t="s">
        <v>81</v>
      </c>
      <c r="C62" s="29" t="s">
        <v>42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 t="s">
        <v>42</v>
      </c>
      <c r="M62" s="29">
        <v>0</v>
      </c>
      <c r="N62" s="1"/>
      <c r="O62" s="50"/>
      <c r="P62" s="50"/>
      <c r="Q62" s="50"/>
      <c r="R62" s="50"/>
    </row>
    <row r="63" spans="1:18" ht="15.75" x14ac:dyDescent="0.25">
      <c r="A63" s="26" t="s">
        <v>82</v>
      </c>
      <c r="B63" s="28" t="s">
        <v>83</v>
      </c>
      <c r="C63" s="29" t="s">
        <v>42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 t="s">
        <v>42</v>
      </c>
      <c r="M63" s="29">
        <v>0</v>
      </c>
      <c r="N63" s="1"/>
      <c r="O63" s="50"/>
      <c r="P63" s="50"/>
      <c r="Q63" s="50"/>
      <c r="R63" s="50"/>
    </row>
    <row r="64" spans="1:18" ht="15.75" x14ac:dyDescent="0.25">
      <c r="A64" s="25" t="s">
        <v>84</v>
      </c>
      <c r="B64" s="27" t="s">
        <v>85</v>
      </c>
      <c r="C64" s="31" t="s">
        <v>42</v>
      </c>
      <c r="D64" s="31">
        <v>0</v>
      </c>
      <c r="E64" s="31">
        <v>356.18</v>
      </c>
      <c r="F64" s="31"/>
      <c r="G64" s="31">
        <v>2117.4</v>
      </c>
      <c r="H64" s="31">
        <v>2117.4</v>
      </c>
      <c r="I64" s="31">
        <v>5456.02</v>
      </c>
      <c r="J64" s="31">
        <v>0</v>
      </c>
      <c r="K64" s="30">
        <v>-2117.4</v>
      </c>
      <c r="L64" s="31" t="s">
        <v>42</v>
      </c>
      <c r="M64" s="31">
        <v>0</v>
      </c>
      <c r="N64" s="1"/>
      <c r="O64" s="50"/>
      <c r="P64" s="50"/>
      <c r="Q64" s="50"/>
      <c r="R64" s="50"/>
    </row>
    <row r="65" spans="1:18" ht="15.75" x14ac:dyDescent="0.25">
      <c r="A65" s="39" t="s">
        <v>113</v>
      </c>
      <c r="B65" s="39" t="s">
        <v>112</v>
      </c>
      <c r="C65" s="39"/>
      <c r="D65" s="40">
        <v>3589</v>
      </c>
      <c r="E65" s="40">
        <v>0</v>
      </c>
      <c r="F65" s="40">
        <v>0</v>
      </c>
      <c r="G65" s="37"/>
      <c r="I65" s="40">
        <v>0</v>
      </c>
      <c r="N65" s="1"/>
      <c r="O65" s="50"/>
      <c r="P65" s="50"/>
      <c r="Q65" s="50"/>
      <c r="R65" s="50"/>
    </row>
    <row r="66" spans="1:18" ht="15.75" x14ac:dyDescent="0.25">
      <c r="A66" s="26" t="s">
        <v>86</v>
      </c>
      <c r="B66" s="28" t="s">
        <v>87</v>
      </c>
      <c r="C66" s="29" t="s">
        <v>42</v>
      </c>
      <c r="D66" s="29">
        <v>3589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3589</v>
      </c>
      <c r="L66" s="29" t="s">
        <v>42</v>
      </c>
      <c r="M66" s="29">
        <v>0</v>
      </c>
      <c r="N66" s="1"/>
      <c r="O66" s="50"/>
      <c r="P66" s="50"/>
      <c r="Q66" s="50"/>
      <c r="R66" s="50"/>
    </row>
    <row r="67" spans="1:18" ht="15.75" x14ac:dyDescent="0.25">
      <c r="A67" s="26" t="s">
        <v>88</v>
      </c>
      <c r="B67" s="28" t="s">
        <v>89</v>
      </c>
      <c r="C67" s="29" t="s">
        <v>42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 t="s">
        <v>42</v>
      </c>
      <c r="M67" s="29">
        <v>0</v>
      </c>
      <c r="N67" s="1"/>
      <c r="O67" s="50"/>
      <c r="P67" s="50"/>
      <c r="Q67" s="50"/>
      <c r="R67" s="50"/>
    </row>
    <row r="68" spans="1:18" ht="15.75" x14ac:dyDescent="0.25">
      <c r="A68" s="41" t="s">
        <v>111</v>
      </c>
      <c r="B68" s="41" t="s">
        <v>110</v>
      </c>
      <c r="C68" s="41"/>
      <c r="D68" s="43">
        <v>-10396.01</v>
      </c>
      <c r="E68" s="42">
        <v>0</v>
      </c>
      <c r="F68" s="42">
        <v>0</v>
      </c>
      <c r="G68" s="38">
        <v>0</v>
      </c>
      <c r="H68" s="38">
        <v>0</v>
      </c>
      <c r="I68" s="42">
        <v>0</v>
      </c>
      <c r="J68" s="38">
        <v>0</v>
      </c>
      <c r="K68" s="38">
        <v>0</v>
      </c>
      <c r="L68" s="38"/>
      <c r="M68" s="38">
        <v>0</v>
      </c>
      <c r="N68" s="1"/>
      <c r="O68" s="50"/>
      <c r="P68" s="50"/>
      <c r="Q68" s="50"/>
      <c r="R68" s="50"/>
    </row>
    <row r="69" spans="1:18" ht="15.75" x14ac:dyDescent="0.25">
      <c r="A69" s="27" t="s">
        <v>164</v>
      </c>
      <c r="B69" s="27" t="s">
        <v>163</v>
      </c>
      <c r="C69" s="27"/>
      <c r="D69" s="31">
        <v>66395.990000000005</v>
      </c>
      <c r="E69" s="31"/>
      <c r="F69" s="31"/>
      <c r="G69" s="31"/>
      <c r="H69" s="31"/>
      <c r="I69" s="31">
        <v>74562.98</v>
      </c>
      <c r="J69" s="31">
        <v>0</v>
      </c>
      <c r="K69" s="30">
        <v>-8166.99</v>
      </c>
      <c r="L69" s="35"/>
      <c r="M69" s="35"/>
      <c r="N69" s="1"/>
      <c r="O69" s="50"/>
      <c r="P69" s="50"/>
      <c r="Q69" s="50"/>
      <c r="R69" s="50"/>
    </row>
    <row r="70" spans="1:18" ht="15.75" x14ac:dyDescent="0.25">
      <c r="A70" s="39" t="s">
        <v>109</v>
      </c>
      <c r="B70" s="39" t="s">
        <v>108</v>
      </c>
      <c r="C70" s="39"/>
      <c r="D70" s="40">
        <v>34193.93</v>
      </c>
      <c r="E70" s="40">
        <v>183.42</v>
      </c>
      <c r="F70" s="40">
        <v>34010.51</v>
      </c>
      <c r="G70" s="37"/>
      <c r="I70" s="40">
        <v>34193.93</v>
      </c>
      <c r="J70" s="37"/>
      <c r="K70" s="37"/>
      <c r="L70" s="37"/>
      <c r="M70" s="37"/>
      <c r="N70" s="1"/>
      <c r="O70" s="50"/>
      <c r="P70" s="50"/>
      <c r="Q70" s="50"/>
      <c r="R70" s="50"/>
    </row>
    <row r="71" spans="1:18" ht="15.75" x14ac:dyDescent="0.25">
      <c r="A71" s="26" t="s">
        <v>90</v>
      </c>
      <c r="B71" s="28" t="s">
        <v>91</v>
      </c>
      <c r="C71" s="29" t="s">
        <v>42</v>
      </c>
      <c r="D71" s="29">
        <v>23797.919999999998</v>
      </c>
      <c r="E71" s="29">
        <v>183.42</v>
      </c>
      <c r="F71" s="29"/>
      <c r="G71" s="29">
        <v>2991.47</v>
      </c>
      <c r="H71" s="29">
        <v>2991.47</v>
      </c>
      <c r="I71" s="29">
        <v>34193.93</v>
      </c>
      <c r="J71" s="29">
        <v>0</v>
      </c>
      <c r="K71" s="29">
        <v>20806.45</v>
      </c>
      <c r="L71" s="29" t="s">
        <v>42</v>
      </c>
      <c r="M71" s="29">
        <v>0</v>
      </c>
      <c r="N71" s="1"/>
      <c r="O71" s="50"/>
      <c r="P71" s="50"/>
      <c r="Q71" s="50"/>
      <c r="R71" s="50"/>
    </row>
    <row r="72" spans="1:18" ht="15.75" x14ac:dyDescent="0.25">
      <c r="A72" s="27" t="s">
        <v>162</v>
      </c>
      <c r="B72" s="27" t="s">
        <v>161</v>
      </c>
      <c r="C72" s="27"/>
      <c r="D72" s="31">
        <v>34193.93</v>
      </c>
      <c r="E72" s="31"/>
      <c r="F72" s="31"/>
      <c r="G72" s="31"/>
      <c r="H72" s="31"/>
      <c r="I72" s="31">
        <v>34193.93</v>
      </c>
      <c r="J72" s="31">
        <v>0</v>
      </c>
      <c r="K72" s="31">
        <v>0</v>
      </c>
      <c r="L72" s="19"/>
      <c r="M72" s="19"/>
      <c r="N72" s="1"/>
      <c r="O72" s="50"/>
      <c r="P72" s="50"/>
      <c r="Q72" s="50"/>
      <c r="R72" s="50"/>
    </row>
    <row r="73" spans="1:18" ht="15.75" x14ac:dyDescent="0.25">
      <c r="A73" s="26" t="s">
        <v>92</v>
      </c>
      <c r="B73" s="28" t="s">
        <v>93</v>
      </c>
      <c r="C73" s="29" t="s">
        <v>42</v>
      </c>
      <c r="D73" s="29">
        <v>0</v>
      </c>
      <c r="E73" s="29">
        <v>0</v>
      </c>
      <c r="F73" s="29"/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 t="s">
        <v>42</v>
      </c>
      <c r="M73" s="29">
        <v>0</v>
      </c>
      <c r="N73" s="1"/>
      <c r="O73" s="50"/>
      <c r="P73" s="50"/>
      <c r="Q73" s="50"/>
      <c r="R73" s="50"/>
    </row>
    <row r="74" spans="1:18" ht="15.75" x14ac:dyDescent="0.25">
      <c r="A74" s="25" t="s">
        <v>94</v>
      </c>
      <c r="B74" s="27" t="s">
        <v>95</v>
      </c>
      <c r="C74" s="31" t="s">
        <v>42</v>
      </c>
      <c r="D74" s="31">
        <v>100589.92</v>
      </c>
      <c r="E74" s="31">
        <v>8706.59</v>
      </c>
      <c r="F74" s="31"/>
      <c r="G74" s="31">
        <v>16967.13</v>
      </c>
      <c r="H74" s="31">
        <v>16967.13</v>
      </c>
      <c r="I74" s="31">
        <v>108756.91</v>
      </c>
      <c r="J74" s="31">
        <v>0</v>
      </c>
      <c r="K74" s="31">
        <v>83622.789999999994</v>
      </c>
      <c r="L74" s="31" t="s">
        <v>42</v>
      </c>
      <c r="M74" s="31">
        <v>0</v>
      </c>
      <c r="N74" s="1"/>
      <c r="O74" s="50"/>
      <c r="P74" s="50"/>
      <c r="Q74" s="50"/>
      <c r="R74" s="50"/>
    </row>
    <row r="75" spans="1:18" ht="15.75" x14ac:dyDescent="0.25">
      <c r="A75" s="25" t="s">
        <v>96</v>
      </c>
      <c r="B75" s="27" t="s">
        <v>97</v>
      </c>
      <c r="C75" s="31" t="s">
        <v>42</v>
      </c>
      <c r="D75" s="31">
        <v>100589.92</v>
      </c>
      <c r="E75" s="31">
        <v>8706.59</v>
      </c>
      <c r="F75" s="31"/>
      <c r="G75" s="31">
        <v>8706.59</v>
      </c>
      <c r="H75" s="31">
        <v>8706.59</v>
      </c>
      <c r="I75" s="31">
        <v>8706.59</v>
      </c>
      <c r="J75" s="31">
        <v>0</v>
      </c>
      <c r="K75" s="31">
        <v>91883.33</v>
      </c>
      <c r="L75" s="31" t="s">
        <v>42</v>
      </c>
      <c r="M75" s="31">
        <v>0</v>
      </c>
      <c r="N75" s="1"/>
      <c r="O75" s="50"/>
      <c r="P75" s="50"/>
      <c r="Q75" s="50"/>
      <c r="R75" s="50"/>
    </row>
    <row r="76" spans="1:18" ht="15.75" x14ac:dyDescent="0.25">
      <c r="A76" s="10" t="s">
        <v>51</v>
      </c>
      <c r="B76" s="39" t="s">
        <v>51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1"/>
      <c r="O76" s="50"/>
      <c r="P76" s="50"/>
      <c r="Q76" s="50"/>
      <c r="R76" s="50"/>
    </row>
    <row r="77" spans="1:18" ht="15.75" x14ac:dyDescent="0.25">
      <c r="A77" s="10" t="s">
        <v>98</v>
      </c>
      <c r="B77" s="39" t="s">
        <v>99</v>
      </c>
      <c r="C77" s="40"/>
      <c r="D77" s="40"/>
      <c r="E77" s="40"/>
      <c r="F77" s="40"/>
      <c r="G77" s="40"/>
      <c r="H77" s="40">
        <v>8260.5400000000009</v>
      </c>
      <c r="I77" s="40"/>
      <c r="J77" s="40"/>
      <c r="K77" s="40"/>
      <c r="L77" s="40"/>
      <c r="M77" s="40"/>
      <c r="N77" s="1"/>
      <c r="O77" s="50"/>
      <c r="P77" s="50"/>
      <c r="Q77" s="50"/>
      <c r="R77" s="50"/>
    </row>
    <row r="78" spans="1:18" ht="15.75" x14ac:dyDescent="0.25">
      <c r="A78" s="10" t="s">
        <v>100</v>
      </c>
      <c r="B78" s="39" t="s">
        <v>101</v>
      </c>
      <c r="C78" s="40"/>
      <c r="D78" s="40"/>
      <c r="E78" s="40"/>
      <c r="F78" s="40"/>
      <c r="G78" s="40"/>
      <c r="H78" s="40">
        <v>0</v>
      </c>
      <c r="I78" s="40"/>
      <c r="J78" s="40"/>
      <c r="K78" s="40"/>
      <c r="L78" s="40"/>
      <c r="M78" s="40"/>
      <c r="N78" s="1"/>
      <c r="O78" s="50"/>
      <c r="P78" s="50"/>
      <c r="Q78" s="50"/>
      <c r="R78" s="50"/>
    </row>
    <row r="79" spans="1:18" ht="15.75" x14ac:dyDescent="0.25">
      <c r="A79" s="25" t="s">
        <v>51</v>
      </c>
      <c r="B79" s="27" t="s">
        <v>102</v>
      </c>
      <c r="C79" s="31"/>
      <c r="D79" s="31">
        <v>100589.92</v>
      </c>
      <c r="E79" s="31"/>
      <c r="F79" s="31"/>
      <c r="G79" s="31"/>
      <c r="H79" s="31">
        <v>16967.13</v>
      </c>
      <c r="I79" s="31"/>
      <c r="J79" s="31">
        <v>0</v>
      </c>
      <c r="K79" s="31">
        <v>83622.789999999994</v>
      </c>
      <c r="L79" s="31"/>
      <c r="M79" s="31"/>
      <c r="N79" s="1"/>
      <c r="O79" s="50"/>
      <c r="P79" s="50"/>
      <c r="Q79" s="50"/>
      <c r="R79" s="50"/>
    </row>
    <row r="80" spans="1:18" x14ac:dyDescent="0.25">
      <c r="O80" s="50"/>
      <c r="P80" s="50"/>
      <c r="Q80" s="50"/>
      <c r="R80" s="50"/>
    </row>
    <row r="81" spans="1:18" x14ac:dyDescent="0.25">
      <c r="O81" s="50"/>
      <c r="P81" s="50"/>
      <c r="Q81" s="50"/>
      <c r="R81" s="50"/>
    </row>
    <row r="82" spans="1:18" ht="21" x14ac:dyDescent="0.35">
      <c r="A82" s="133" t="s">
        <v>354</v>
      </c>
      <c r="O82" s="50"/>
      <c r="P82" s="50"/>
      <c r="Q82" s="50"/>
      <c r="R82" s="50"/>
    </row>
    <row r="83" spans="1:18" x14ac:dyDescent="0.25">
      <c r="O83" s="50"/>
      <c r="P83" s="50"/>
      <c r="Q83" s="50"/>
      <c r="R83" s="50"/>
    </row>
    <row r="84" spans="1:18" ht="21" x14ac:dyDescent="0.35">
      <c r="A84" s="133" t="s">
        <v>355</v>
      </c>
      <c r="O84" s="50"/>
      <c r="P84" s="50"/>
      <c r="Q84" s="50"/>
      <c r="R84" s="50"/>
    </row>
    <row r="85" spans="1:18" x14ac:dyDescent="0.25">
      <c r="O85" s="50"/>
      <c r="P85" s="50"/>
      <c r="Q85" s="50"/>
      <c r="R85" s="50"/>
    </row>
    <row r="86" spans="1:18" ht="21" x14ac:dyDescent="0.35">
      <c r="A86" s="133" t="s">
        <v>356</v>
      </c>
      <c r="O86" s="50"/>
      <c r="P86" s="50"/>
      <c r="Q86" s="50"/>
      <c r="R86" s="50"/>
    </row>
    <row r="87" spans="1:18" x14ac:dyDescent="0.25">
      <c r="O87" s="50"/>
      <c r="P87" s="50"/>
      <c r="Q87" s="50"/>
      <c r="R87" s="50"/>
    </row>
    <row r="88" spans="1:18" ht="21" x14ac:dyDescent="0.35">
      <c r="A88" s="133" t="s">
        <v>375</v>
      </c>
      <c r="O88" s="50"/>
      <c r="P88" s="50"/>
      <c r="Q88" s="50"/>
      <c r="R88" s="50"/>
    </row>
    <row r="89" spans="1:18" x14ac:dyDescent="0.25">
      <c r="O89" s="50"/>
      <c r="P89" s="50"/>
      <c r="Q89" s="50"/>
      <c r="R89" s="50"/>
    </row>
    <row r="90" spans="1:18" x14ac:dyDescent="0.25">
      <c r="O90" s="50"/>
      <c r="P90" s="50"/>
      <c r="Q90" s="50"/>
      <c r="R90" s="50"/>
    </row>
    <row r="91" spans="1:18" x14ac:dyDescent="0.25">
      <c r="O91" s="50"/>
      <c r="P91" s="50"/>
      <c r="Q91" s="50"/>
      <c r="R91" s="50"/>
    </row>
    <row r="92" spans="1:18" x14ac:dyDescent="0.25">
      <c r="O92" s="50"/>
      <c r="P92" s="50"/>
      <c r="Q92" s="50"/>
      <c r="R92" s="50"/>
    </row>
    <row r="93" spans="1:18" x14ac:dyDescent="0.25">
      <c r="O93" s="50"/>
      <c r="P93" s="50"/>
      <c r="Q93" s="50"/>
      <c r="R93" s="50"/>
    </row>
    <row r="94" spans="1:18" x14ac:dyDescent="0.25">
      <c r="O94" s="50"/>
      <c r="P94" s="50"/>
      <c r="Q94" s="50"/>
      <c r="R94" s="50"/>
    </row>
    <row r="95" spans="1:18" x14ac:dyDescent="0.25">
      <c r="O95" s="50"/>
      <c r="P95" s="50"/>
      <c r="Q95" s="50"/>
      <c r="R95" s="50"/>
    </row>
    <row r="96" spans="1:18" x14ac:dyDescent="0.25">
      <c r="O96" s="50"/>
      <c r="P96" s="50"/>
      <c r="Q96" s="50"/>
      <c r="R96" s="50"/>
    </row>
    <row r="97" spans="15:18" x14ac:dyDescent="0.25">
      <c r="O97" s="50"/>
      <c r="P97" s="50"/>
      <c r="Q97" s="50"/>
      <c r="R97" s="50"/>
    </row>
    <row r="98" spans="15:18" x14ac:dyDescent="0.25">
      <c r="O98" s="50"/>
      <c r="P98" s="50"/>
      <c r="Q98" s="50"/>
      <c r="R98" s="50"/>
    </row>
    <row r="99" spans="15:18" x14ac:dyDescent="0.25">
      <c r="O99" s="50"/>
      <c r="P99" s="50"/>
      <c r="Q99" s="50"/>
      <c r="R99" s="50"/>
    </row>
    <row r="100" spans="15:18" x14ac:dyDescent="0.25">
      <c r="O100" s="50"/>
      <c r="P100" s="50"/>
      <c r="Q100" s="50"/>
      <c r="R100" s="50"/>
    </row>
    <row r="101" spans="15:18" x14ac:dyDescent="0.25">
      <c r="O101" s="50"/>
      <c r="P101" s="50"/>
      <c r="Q101" s="50"/>
      <c r="R101" s="50"/>
    </row>
    <row r="102" spans="15:18" x14ac:dyDescent="0.25">
      <c r="O102" s="50"/>
      <c r="P102" s="50"/>
      <c r="Q102" s="50"/>
      <c r="R102" s="50"/>
    </row>
    <row r="103" spans="15:18" x14ac:dyDescent="0.25">
      <c r="O103" s="50"/>
      <c r="P103" s="50"/>
      <c r="Q103" s="50"/>
      <c r="R103" s="50"/>
    </row>
    <row r="104" spans="15:18" x14ac:dyDescent="0.25">
      <c r="O104" s="50"/>
      <c r="P104" s="50"/>
      <c r="Q104" s="50"/>
      <c r="R104" s="50"/>
    </row>
    <row r="105" spans="15:18" x14ac:dyDescent="0.25">
      <c r="O105" s="50"/>
      <c r="P105" s="50"/>
      <c r="Q105" s="50"/>
      <c r="R105" s="50"/>
    </row>
    <row r="106" spans="15:18" x14ac:dyDescent="0.25">
      <c r="O106" s="50"/>
      <c r="P106" s="50"/>
      <c r="Q106" s="50"/>
      <c r="R106" s="50"/>
    </row>
    <row r="107" spans="15:18" x14ac:dyDescent="0.25">
      <c r="O107" s="50"/>
      <c r="P107" s="50"/>
      <c r="Q107" s="50"/>
      <c r="R107" s="50"/>
    </row>
    <row r="108" spans="15:18" x14ac:dyDescent="0.25">
      <c r="O108" s="50"/>
      <c r="P108" s="50"/>
      <c r="Q108" s="50"/>
      <c r="R108" s="50"/>
    </row>
    <row r="109" spans="15:18" x14ac:dyDescent="0.25">
      <c r="O109" s="50"/>
      <c r="P109" s="50"/>
      <c r="Q109" s="50"/>
      <c r="R109" s="50"/>
    </row>
    <row r="110" spans="15:18" x14ac:dyDescent="0.25">
      <c r="O110" s="50"/>
      <c r="P110" s="50"/>
      <c r="Q110" s="50"/>
      <c r="R110" s="50"/>
    </row>
    <row r="111" spans="15:18" x14ac:dyDescent="0.25">
      <c r="O111" s="50"/>
      <c r="P111" s="50"/>
      <c r="Q111" s="50"/>
      <c r="R111" s="50"/>
    </row>
    <row r="112" spans="15:18" x14ac:dyDescent="0.25">
      <c r="O112" s="50"/>
      <c r="P112" s="50"/>
      <c r="Q112" s="50"/>
      <c r="R112" s="50"/>
    </row>
    <row r="113" spans="15:18" x14ac:dyDescent="0.25">
      <c r="O113" s="50"/>
      <c r="P113" s="50"/>
      <c r="Q113" s="50"/>
      <c r="R113" s="50"/>
    </row>
    <row r="114" spans="15:18" x14ac:dyDescent="0.25">
      <c r="O114" s="50"/>
      <c r="P114" s="50"/>
      <c r="Q114" s="50"/>
      <c r="R114" s="50"/>
    </row>
    <row r="115" spans="15:18" x14ac:dyDescent="0.25">
      <c r="O115" s="50"/>
      <c r="P115" s="50"/>
      <c r="Q115" s="50"/>
      <c r="R115" s="50"/>
    </row>
    <row r="116" spans="15:18" x14ac:dyDescent="0.25">
      <c r="O116" s="50"/>
      <c r="P116" s="50"/>
      <c r="Q116" s="50"/>
      <c r="R116" s="50"/>
    </row>
    <row r="117" spans="15:18" x14ac:dyDescent="0.25">
      <c r="O117" s="50"/>
      <c r="P117" s="50"/>
      <c r="Q117" s="50"/>
      <c r="R117" s="50"/>
    </row>
    <row r="118" spans="15:18" x14ac:dyDescent="0.25">
      <c r="O118" s="50"/>
      <c r="P118" s="50"/>
      <c r="Q118" s="50"/>
      <c r="R118" s="50"/>
    </row>
    <row r="119" spans="15:18" x14ac:dyDescent="0.25">
      <c r="O119" s="50"/>
      <c r="P119" s="50"/>
      <c r="Q119" s="50"/>
      <c r="R119" s="50"/>
    </row>
    <row r="120" spans="15:18" x14ac:dyDescent="0.25">
      <c r="O120" s="50"/>
      <c r="P120" s="50"/>
      <c r="Q120" s="50"/>
      <c r="R120" s="50"/>
    </row>
    <row r="121" spans="15:18" x14ac:dyDescent="0.25">
      <c r="O121" s="50"/>
      <c r="P121" s="50"/>
      <c r="Q121" s="50"/>
      <c r="R121" s="50"/>
    </row>
    <row r="122" spans="15:18" x14ac:dyDescent="0.25">
      <c r="O122" s="50"/>
      <c r="P122" s="50"/>
      <c r="Q122" s="50"/>
      <c r="R122" s="50"/>
    </row>
    <row r="123" spans="15:18" x14ac:dyDescent="0.25">
      <c r="O123" s="50"/>
      <c r="P123" s="50"/>
      <c r="Q123" s="50"/>
      <c r="R123" s="50"/>
    </row>
  </sheetData>
  <mergeCells count="13">
    <mergeCell ref="E12:H12"/>
    <mergeCell ref="K12:N12"/>
    <mergeCell ref="E13:H13"/>
    <mergeCell ref="K13:N13"/>
    <mergeCell ref="E14:H14"/>
    <mergeCell ref="K14:N14"/>
    <mergeCell ref="E11:H11"/>
    <mergeCell ref="K11:N11"/>
    <mergeCell ref="A6:M6"/>
    <mergeCell ref="A7:M7"/>
    <mergeCell ref="A8:M8"/>
    <mergeCell ref="B9:M9"/>
    <mergeCell ref="K10:N10"/>
  </mergeCells>
  <pageMargins left="0.13" right="0.12" top="0.4" bottom="0.37" header="0.13" footer="0.13"/>
  <pageSetup scale="65" orientation="landscape" r:id="rId1"/>
  <headerFooter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D16" sqref="D16"/>
    </sheetView>
  </sheetViews>
  <sheetFormatPr defaultRowHeight="15" x14ac:dyDescent="0.25"/>
  <cols>
    <col min="1" max="1" width="33.140625" customWidth="1"/>
    <col min="2" max="2" width="16.5703125" customWidth="1"/>
    <col min="3" max="3" width="16.28515625" customWidth="1"/>
    <col min="4" max="4" width="17.42578125" bestFit="1" customWidth="1"/>
    <col min="5" max="5" width="17.42578125" customWidth="1"/>
    <col min="6" max="6" width="17.42578125" bestFit="1" customWidth="1"/>
    <col min="7" max="7" width="11.28515625" customWidth="1"/>
    <col min="8" max="8" width="11.42578125" customWidth="1"/>
    <col min="9" max="9" width="10.85546875" bestFit="1" customWidth="1"/>
    <col min="10" max="10" width="13.28515625" customWidth="1"/>
  </cols>
  <sheetData>
    <row r="1" spans="1:18" s="45" customFormat="1" x14ac:dyDescent="0.25">
      <c r="A1" s="18" t="s">
        <v>304</v>
      </c>
      <c r="B1" s="17"/>
      <c r="C1" s="18" t="s">
        <v>536</v>
      </c>
      <c r="D1" s="17"/>
      <c r="E1" s="17"/>
      <c r="F1" s="18" t="s">
        <v>185</v>
      </c>
      <c r="G1" s="18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45" customFormat="1" ht="4.5" customHeight="1" x14ac:dyDescent="0.25"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45" customFormat="1" ht="45" x14ac:dyDescent="0.25">
      <c r="A3" s="20" t="s">
        <v>186</v>
      </c>
      <c r="B3" s="21" t="s">
        <v>187</v>
      </c>
      <c r="C3" s="21" t="s">
        <v>188</v>
      </c>
      <c r="D3" s="21" t="s">
        <v>189</v>
      </c>
      <c r="E3" s="21" t="s">
        <v>190</v>
      </c>
      <c r="F3" s="21" t="s">
        <v>191</v>
      </c>
      <c r="G3" s="21" t="s">
        <v>192</v>
      </c>
      <c r="H3" s="21" t="s">
        <v>193</v>
      </c>
      <c r="I3" s="21" t="s">
        <v>272</v>
      </c>
      <c r="K3" s="15"/>
      <c r="L3" s="15"/>
      <c r="M3" s="15"/>
      <c r="N3" s="24"/>
      <c r="O3" s="22"/>
    </row>
    <row r="6" spans="1:18" s="1" customFormat="1" ht="15.75" x14ac:dyDescent="0.25">
      <c r="A6" s="237" t="s">
        <v>194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8" s="1" customFormat="1" ht="15.75" x14ac:dyDescent="0.25">
      <c r="A7" s="237" t="s">
        <v>0</v>
      </c>
      <c r="B7" s="237"/>
      <c r="C7" s="237"/>
      <c r="D7" s="237"/>
      <c r="E7" s="237"/>
      <c r="F7" s="237"/>
      <c r="G7" s="237"/>
      <c r="H7" s="237"/>
      <c r="I7" s="237"/>
      <c r="J7" s="237"/>
    </row>
    <row r="8" spans="1:18" s="1" customFormat="1" ht="15.75" x14ac:dyDescent="0.25">
      <c r="A8" s="237" t="s">
        <v>275</v>
      </c>
      <c r="B8" s="237"/>
      <c r="C8" s="237"/>
      <c r="D8" s="237"/>
      <c r="E8" s="237"/>
      <c r="F8" s="237"/>
      <c r="G8" s="237"/>
      <c r="H8" s="237"/>
      <c r="I8" s="237"/>
      <c r="J8" s="237"/>
    </row>
    <row r="9" spans="1:18" s="1" customFormat="1" x14ac:dyDescent="0.2"/>
    <row r="10" spans="1:18" s="1" customFormat="1" x14ac:dyDescent="0.2">
      <c r="A10" s="69" t="s">
        <v>2</v>
      </c>
      <c r="B10" s="238" t="s">
        <v>276</v>
      </c>
      <c r="C10" s="238"/>
      <c r="D10" s="238"/>
      <c r="E10" s="238"/>
      <c r="F10" s="238"/>
      <c r="G10" s="238"/>
      <c r="H10" s="238"/>
      <c r="I10" s="238"/>
      <c r="J10" s="238"/>
    </row>
    <row r="11" spans="1:18" s="1" customFormat="1" x14ac:dyDescent="0.2">
      <c r="A11" s="68" t="s">
        <v>4</v>
      </c>
      <c r="B11" s="68" t="s">
        <v>277</v>
      </c>
      <c r="C11" s="68"/>
      <c r="D11" s="68"/>
      <c r="E11" s="68"/>
      <c r="F11" s="68"/>
      <c r="G11" s="189" t="s">
        <v>6</v>
      </c>
      <c r="H11" s="89"/>
      <c r="I11" s="89"/>
      <c r="J11" s="89"/>
      <c r="K11" s="89"/>
    </row>
    <row r="12" spans="1:18" s="1" customFormat="1" x14ac:dyDescent="0.2">
      <c r="A12" s="68" t="s">
        <v>8</v>
      </c>
      <c r="B12" s="68" t="s">
        <v>278</v>
      </c>
      <c r="C12" s="68"/>
      <c r="D12" s="68" t="s">
        <v>10</v>
      </c>
      <c r="E12" s="236" t="s">
        <v>279</v>
      </c>
      <c r="F12" s="236"/>
      <c r="G12" s="188" t="s">
        <v>12</v>
      </c>
      <c r="H12" s="89"/>
      <c r="I12" s="89"/>
      <c r="J12" s="89"/>
      <c r="K12" s="89"/>
    </row>
    <row r="13" spans="1:18" s="1" customFormat="1" x14ac:dyDescent="0.2">
      <c r="A13" s="68" t="s">
        <v>13</v>
      </c>
      <c r="B13" s="68" t="s">
        <v>281</v>
      </c>
      <c r="C13" s="68"/>
      <c r="D13" s="68" t="s">
        <v>15</v>
      </c>
      <c r="E13" s="236" t="s">
        <v>282</v>
      </c>
      <c r="F13" s="236"/>
      <c r="G13" s="68" t="s">
        <v>17</v>
      </c>
      <c r="H13" s="236"/>
      <c r="I13" s="236"/>
      <c r="J13" s="236"/>
      <c r="K13" s="236"/>
    </row>
    <row r="14" spans="1:18" s="1" customFormat="1" x14ac:dyDescent="0.2">
      <c r="A14" s="68" t="s">
        <v>19</v>
      </c>
      <c r="B14" s="68" t="s">
        <v>283</v>
      </c>
      <c r="C14" s="68"/>
      <c r="D14" s="68" t="s">
        <v>21</v>
      </c>
      <c r="E14" s="236" t="s">
        <v>284</v>
      </c>
      <c r="F14" s="236"/>
      <c r="G14" s="240" t="s">
        <v>23</v>
      </c>
      <c r="H14" s="240"/>
      <c r="I14" s="89"/>
      <c r="J14" s="89"/>
      <c r="K14" s="89"/>
    </row>
    <row r="15" spans="1:18" s="1" customFormat="1" x14ac:dyDescent="0.2">
      <c r="A15" s="68" t="s">
        <v>25</v>
      </c>
      <c r="B15" s="68" t="s">
        <v>26</v>
      </c>
      <c r="C15" s="68"/>
      <c r="D15" s="68" t="s">
        <v>27</v>
      </c>
      <c r="E15" s="236"/>
      <c r="F15" s="236"/>
      <c r="G15" s="68" t="s">
        <v>29</v>
      </c>
      <c r="H15" s="240"/>
      <c r="I15" s="240"/>
      <c r="J15" s="240"/>
      <c r="K15" s="240"/>
    </row>
    <row r="16" spans="1:18" s="1" customFormat="1" x14ac:dyDescent="0.2">
      <c r="A16" s="9" t="s">
        <v>563</v>
      </c>
      <c r="B16" s="68"/>
      <c r="C16" s="68"/>
      <c r="D16" s="68" t="s">
        <v>584</v>
      </c>
      <c r="E16" s="68"/>
      <c r="F16" s="68"/>
      <c r="G16" s="68"/>
      <c r="H16" s="70"/>
      <c r="I16" s="70"/>
      <c r="J16" s="70"/>
      <c r="K16" s="70"/>
    </row>
    <row r="17" spans="1:6" s="1" customFormat="1" ht="30" x14ac:dyDescent="0.2">
      <c r="A17" s="2" t="s">
        <v>31</v>
      </c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</row>
    <row r="18" spans="1:6" s="1" customFormat="1" x14ac:dyDescent="0.2">
      <c r="A18" s="10" t="s">
        <v>55</v>
      </c>
      <c r="B18" s="40">
        <v>166570</v>
      </c>
      <c r="C18" s="40">
        <v>13880.75</v>
      </c>
      <c r="D18" s="40">
        <v>41642.25</v>
      </c>
      <c r="E18" s="40">
        <v>124926.75</v>
      </c>
      <c r="F18" s="40">
        <v>1</v>
      </c>
    </row>
    <row r="19" spans="1:6" s="1" customFormat="1" x14ac:dyDescent="0.2">
      <c r="A19" s="12" t="s">
        <v>57</v>
      </c>
      <c r="B19" s="42">
        <v>4917574</v>
      </c>
      <c r="C19" s="42">
        <v>307711.39</v>
      </c>
      <c r="D19" s="42">
        <v>1058930.42</v>
      </c>
      <c r="E19" s="42">
        <v>3187255.5</v>
      </c>
      <c r="F19" s="42">
        <v>671388.08</v>
      </c>
    </row>
    <row r="20" spans="1:6" s="1" customFormat="1" x14ac:dyDescent="0.2">
      <c r="A20" s="10" t="s">
        <v>59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</row>
    <row r="21" spans="1:6" s="1" customFormat="1" x14ac:dyDescent="0.2">
      <c r="A21" s="12" t="s">
        <v>61</v>
      </c>
      <c r="B21" s="42">
        <v>20000</v>
      </c>
      <c r="C21" s="42">
        <v>458.46</v>
      </c>
      <c r="D21" s="42">
        <v>1418.48</v>
      </c>
      <c r="E21" s="42">
        <v>0</v>
      </c>
      <c r="F21" s="42">
        <v>18581.52</v>
      </c>
    </row>
    <row r="22" spans="1:6" s="1" customFormat="1" x14ac:dyDescent="0.2">
      <c r="A22" s="10" t="s">
        <v>63</v>
      </c>
      <c r="B22" s="40">
        <v>1080</v>
      </c>
      <c r="C22" s="40">
        <v>360</v>
      </c>
      <c r="D22" s="40">
        <v>1080</v>
      </c>
      <c r="E22" s="40">
        <v>0</v>
      </c>
      <c r="F22" s="40">
        <v>0</v>
      </c>
    </row>
    <row r="23" spans="1:6" s="1" customFormat="1" x14ac:dyDescent="0.2">
      <c r="A23" s="12" t="s">
        <v>65</v>
      </c>
      <c r="B23" s="42">
        <v>1222108.8600000001</v>
      </c>
      <c r="C23" s="42">
        <v>91109.72</v>
      </c>
      <c r="D23" s="42">
        <v>312061.43</v>
      </c>
      <c r="E23" s="42">
        <v>910047.43</v>
      </c>
      <c r="F23" s="42">
        <v>0</v>
      </c>
    </row>
    <row r="24" spans="1:6" s="1" customFormat="1" ht="15.75" x14ac:dyDescent="0.25">
      <c r="A24" s="11" t="s">
        <v>67</v>
      </c>
      <c r="B24" s="7">
        <v>6327332.8600000003</v>
      </c>
      <c r="C24" s="7">
        <v>413520.32</v>
      </c>
      <c r="D24" s="7">
        <v>1415132.58</v>
      </c>
      <c r="E24" s="7">
        <v>4222229.68</v>
      </c>
      <c r="F24" s="7">
        <v>689970.6</v>
      </c>
    </row>
    <row r="25" spans="1:6" s="1" customFormat="1" x14ac:dyDescent="0.2">
      <c r="A25" s="10" t="s">
        <v>69</v>
      </c>
      <c r="B25" s="40">
        <v>4246</v>
      </c>
      <c r="C25" s="40">
        <v>0</v>
      </c>
      <c r="D25" s="40">
        <v>0</v>
      </c>
      <c r="E25" s="40">
        <v>4246</v>
      </c>
      <c r="F25" s="40">
        <v>0</v>
      </c>
    </row>
    <row r="26" spans="1:6" s="1" customFormat="1" x14ac:dyDescent="0.2">
      <c r="A26" s="12" t="s">
        <v>71</v>
      </c>
      <c r="B26" s="42">
        <v>0</v>
      </c>
      <c r="C26" s="43">
        <v>-1073.74</v>
      </c>
      <c r="D26" s="42">
        <v>6287.61</v>
      </c>
      <c r="E26" s="42">
        <v>0</v>
      </c>
      <c r="F26" s="43">
        <v>-6287.61</v>
      </c>
    </row>
    <row r="27" spans="1:6" s="1" customFormat="1" x14ac:dyDescent="0.2">
      <c r="A27" s="10" t="s">
        <v>73</v>
      </c>
      <c r="B27" s="40">
        <v>0</v>
      </c>
      <c r="C27" s="40">
        <v>3156.81</v>
      </c>
      <c r="D27" s="40">
        <v>3727</v>
      </c>
      <c r="E27" s="40">
        <v>0</v>
      </c>
      <c r="F27" s="5">
        <v>-3727</v>
      </c>
    </row>
    <row r="28" spans="1:6" s="1" customFormat="1" x14ac:dyDescent="0.2">
      <c r="A28" s="12" t="s">
        <v>75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</row>
    <row r="29" spans="1:6" s="1" customFormat="1" x14ac:dyDescent="0.2">
      <c r="A29" s="10" t="s">
        <v>77</v>
      </c>
      <c r="B29" s="40">
        <v>0</v>
      </c>
      <c r="C29" s="40">
        <v>13342.15</v>
      </c>
      <c r="D29" s="40">
        <v>30429.57</v>
      </c>
      <c r="E29" s="40">
        <v>7561</v>
      </c>
      <c r="F29" s="5">
        <v>-37990.57</v>
      </c>
    </row>
    <row r="30" spans="1:6" s="1" customFormat="1" x14ac:dyDescent="0.2">
      <c r="A30" s="12" t="s">
        <v>79</v>
      </c>
      <c r="B30" s="42">
        <v>0</v>
      </c>
      <c r="C30" s="42">
        <v>93655.95</v>
      </c>
      <c r="D30" s="42">
        <v>93703.95</v>
      </c>
      <c r="E30" s="42">
        <v>0</v>
      </c>
      <c r="F30" s="43">
        <v>-93703.95</v>
      </c>
    </row>
    <row r="31" spans="1:6" s="1" customFormat="1" x14ac:dyDescent="0.2">
      <c r="A31" s="10" t="s">
        <v>81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</row>
    <row r="32" spans="1:6" s="1" customFormat="1" x14ac:dyDescent="0.2">
      <c r="A32" s="12" t="s">
        <v>83</v>
      </c>
      <c r="B32" s="42">
        <v>166916</v>
      </c>
      <c r="C32" s="42">
        <v>0</v>
      </c>
      <c r="D32" s="42">
        <v>0</v>
      </c>
      <c r="E32" s="42">
        <v>0</v>
      </c>
      <c r="F32" s="42">
        <v>166916</v>
      </c>
    </row>
    <row r="33" spans="1:6" s="1" customFormat="1" ht="15.75" x14ac:dyDescent="0.25">
      <c r="A33" s="11" t="s">
        <v>85</v>
      </c>
      <c r="B33" s="7">
        <v>171162</v>
      </c>
      <c r="C33" s="7">
        <v>109081.17</v>
      </c>
      <c r="D33" s="7">
        <v>134148.13</v>
      </c>
      <c r="E33" s="7">
        <v>11807</v>
      </c>
      <c r="F33" s="7">
        <v>25206.87</v>
      </c>
    </row>
    <row r="34" spans="1:6" s="1" customFormat="1" x14ac:dyDescent="0.2">
      <c r="A34" s="10" t="s">
        <v>87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</row>
    <row r="35" spans="1:6" s="1" customFormat="1" x14ac:dyDescent="0.2">
      <c r="A35" s="12" t="s">
        <v>89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</row>
    <row r="36" spans="1:6" s="1" customFormat="1" x14ac:dyDescent="0.2">
      <c r="A36" s="10" t="s">
        <v>91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</row>
    <row r="37" spans="1:6" s="1" customFormat="1" x14ac:dyDescent="0.2">
      <c r="A37" s="12" t="s">
        <v>93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</row>
    <row r="38" spans="1:6" s="1" customFormat="1" ht="15.75" x14ac:dyDescent="0.25">
      <c r="A38" s="11" t="s">
        <v>95</v>
      </c>
      <c r="B38" s="7">
        <v>6498494.8600000003</v>
      </c>
      <c r="C38" s="7">
        <v>522601.49</v>
      </c>
      <c r="D38" s="7">
        <v>1549280.71</v>
      </c>
      <c r="E38" s="7">
        <v>4234036.68</v>
      </c>
      <c r="F38" s="7">
        <v>715177.47</v>
      </c>
    </row>
    <row r="39" spans="1:6" s="1" customFormat="1" ht="15.75" x14ac:dyDescent="0.25">
      <c r="A39" s="11" t="s">
        <v>97</v>
      </c>
      <c r="B39" s="7">
        <v>6498494.8600000003</v>
      </c>
      <c r="C39" s="7">
        <v>522601.49</v>
      </c>
      <c r="D39" s="7">
        <v>1549280.71</v>
      </c>
      <c r="E39" s="7">
        <v>4234036.68</v>
      </c>
      <c r="F39" s="7">
        <v>715177.47</v>
      </c>
    </row>
  </sheetData>
  <mergeCells count="11">
    <mergeCell ref="E13:F13"/>
    <mergeCell ref="H13:K13"/>
    <mergeCell ref="E14:F14"/>
    <mergeCell ref="E15:F15"/>
    <mergeCell ref="H15:K15"/>
    <mergeCell ref="G14:H14"/>
    <mergeCell ref="E12:F12"/>
    <mergeCell ref="A6:J6"/>
    <mergeCell ref="A7:J7"/>
    <mergeCell ref="A8:J8"/>
    <mergeCell ref="B10:J10"/>
  </mergeCells>
  <pageMargins left="0.13" right="0.12" top="0.35" bottom="0.37" header="0.13" footer="0.13"/>
  <pageSetup scale="85" orientation="landscape" r:id="rId1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workbookViewId="0">
      <selection activeCell="G16" sqref="G16"/>
    </sheetView>
  </sheetViews>
  <sheetFormatPr defaultRowHeight="15" x14ac:dyDescent="0.25"/>
  <cols>
    <col min="1" max="1" width="35.28515625" bestFit="1" customWidth="1"/>
    <col min="2" max="2" width="27.5703125" customWidth="1"/>
    <col min="3" max="3" width="16.28515625" customWidth="1"/>
    <col min="4" max="4" width="17.42578125" bestFit="1" customWidth="1"/>
    <col min="5" max="5" width="16.42578125" customWidth="1"/>
    <col min="6" max="6" width="19.7109375" customWidth="1"/>
    <col min="7" max="7" width="16.85546875" customWidth="1"/>
    <col min="8" max="8" width="16.140625" customWidth="1"/>
    <col min="9" max="9" width="13.7109375" bestFit="1" customWidth="1"/>
    <col min="10" max="10" width="16.42578125" bestFit="1" customWidth="1"/>
    <col min="11" max="11" width="12.7109375" bestFit="1" customWidth="1"/>
    <col min="12" max="12" width="11.7109375" customWidth="1"/>
    <col min="13" max="13" width="10.7109375" customWidth="1"/>
  </cols>
  <sheetData>
    <row r="1" spans="1:17" x14ac:dyDescent="0.25">
      <c r="A1" s="18" t="s">
        <v>304</v>
      </c>
      <c r="B1" s="17"/>
      <c r="C1" s="18" t="s">
        <v>536</v>
      </c>
      <c r="D1" s="17"/>
      <c r="E1" s="17"/>
      <c r="F1" s="18"/>
      <c r="G1" s="18" t="s">
        <v>185</v>
      </c>
      <c r="H1" s="17"/>
      <c r="I1" s="17"/>
      <c r="J1" s="17"/>
      <c r="K1" s="15"/>
      <c r="L1" s="15"/>
      <c r="M1" s="15"/>
      <c r="N1" s="15"/>
      <c r="O1" s="15"/>
      <c r="P1" s="15"/>
      <c r="Q1" s="15"/>
    </row>
    <row r="2" spans="1:17" ht="4.5" customHeight="1" x14ac:dyDescent="0.25"/>
    <row r="3" spans="1:17" ht="45" x14ac:dyDescent="0.25">
      <c r="A3" s="20" t="s">
        <v>186</v>
      </c>
      <c r="B3" s="21" t="s">
        <v>187</v>
      </c>
      <c r="C3" s="21" t="s">
        <v>188</v>
      </c>
      <c r="D3" s="21" t="s">
        <v>189</v>
      </c>
      <c r="E3" s="21" t="s">
        <v>190</v>
      </c>
      <c r="F3" s="21" t="s">
        <v>191</v>
      </c>
      <c r="G3" s="21" t="s">
        <v>192</v>
      </c>
      <c r="H3" s="21" t="s">
        <v>193</v>
      </c>
      <c r="I3" s="21" t="s">
        <v>272</v>
      </c>
      <c r="K3" s="15"/>
      <c r="L3" s="15"/>
      <c r="M3" s="15"/>
      <c r="N3" s="24"/>
      <c r="O3" s="22"/>
    </row>
    <row r="4" spans="1:17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7" ht="15.75" x14ac:dyDescent="0.25">
      <c r="A5" s="241" t="s">
        <v>194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92"/>
    </row>
    <row r="6" spans="1:17" ht="15.75" x14ac:dyDescent="0.25">
      <c r="A6" s="241" t="s">
        <v>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49"/>
    </row>
    <row r="7" spans="1:17" ht="15.75" x14ac:dyDescent="0.25">
      <c r="A7" s="241" t="s">
        <v>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49"/>
    </row>
    <row r="8" spans="1:17" ht="15.75" x14ac:dyDescent="0.25">
      <c r="A8" s="95" t="s">
        <v>2</v>
      </c>
      <c r="B8" s="242" t="s">
        <v>3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49"/>
    </row>
    <row r="9" spans="1:17" x14ac:dyDescent="0.25">
      <c r="A9" s="96" t="s">
        <v>4</v>
      </c>
      <c r="B9" s="243" t="s">
        <v>5</v>
      </c>
      <c r="C9" s="243"/>
      <c r="D9" s="97"/>
      <c r="E9" s="97"/>
      <c r="F9" s="97"/>
      <c r="G9" s="97" t="s">
        <v>6</v>
      </c>
      <c r="H9" s="190" t="s">
        <v>7</v>
      </c>
      <c r="I9" s="190"/>
      <c r="J9" s="190"/>
      <c r="K9" s="190"/>
      <c r="M9" s="50"/>
      <c r="N9" s="15"/>
    </row>
    <row r="10" spans="1:17" x14ac:dyDescent="0.25">
      <c r="A10" s="96" t="s">
        <v>8</v>
      </c>
      <c r="B10" s="97" t="s">
        <v>9</v>
      </c>
      <c r="C10" s="97" t="s">
        <v>10</v>
      </c>
      <c r="D10" s="148" t="s">
        <v>11</v>
      </c>
      <c r="E10" s="148"/>
      <c r="F10" s="148"/>
      <c r="G10" s="97" t="s">
        <v>12</v>
      </c>
      <c r="H10" s="190" t="s">
        <v>11</v>
      </c>
      <c r="I10" s="190"/>
      <c r="J10" s="190"/>
      <c r="K10" s="190"/>
      <c r="M10" s="50"/>
      <c r="N10" s="15"/>
    </row>
    <row r="11" spans="1:17" x14ac:dyDescent="0.25">
      <c r="A11" s="96" t="s">
        <v>13</v>
      </c>
      <c r="B11" s="97" t="s">
        <v>14</v>
      </c>
      <c r="C11" s="97" t="s">
        <v>15</v>
      </c>
      <c r="D11" s="148" t="s">
        <v>16</v>
      </c>
      <c r="E11" s="148"/>
      <c r="F11" s="148"/>
      <c r="G11" s="97" t="s">
        <v>17</v>
      </c>
      <c r="H11" s="190" t="s">
        <v>18</v>
      </c>
      <c r="I11" s="190"/>
      <c r="J11" s="190"/>
      <c r="K11" s="190"/>
      <c r="M11" s="50"/>
      <c r="N11" s="15"/>
    </row>
    <row r="12" spans="1:17" x14ac:dyDescent="0.25">
      <c r="A12" s="96" t="s">
        <v>19</v>
      </c>
      <c r="B12" s="97" t="s">
        <v>20</v>
      </c>
      <c r="C12" s="97" t="s">
        <v>21</v>
      </c>
      <c r="D12" s="148" t="s">
        <v>22</v>
      </c>
      <c r="E12" s="148"/>
      <c r="F12" s="148"/>
      <c r="G12" s="97" t="s">
        <v>23</v>
      </c>
      <c r="H12" s="190" t="s">
        <v>24</v>
      </c>
      <c r="I12" s="190"/>
      <c r="J12" s="190"/>
      <c r="K12" s="190"/>
      <c r="M12" s="50"/>
      <c r="N12" s="15"/>
    </row>
    <row r="13" spans="1:17" x14ac:dyDescent="0.25">
      <c r="A13" s="96" t="s">
        <v>25</v>
      </c>
      <c r="B13" s="97" t="s">
        <v>26</v>
      </c>
      <c r="C13" s="97" t="s">
        <v>27</v>
      </c>
      <c r="D13" s="148" t="s">
        <v>28</v>
      </c>
      <c r="E13" s="148"/>
      <c r="F13" s="148"/>
      <c r="G13" s="97" t="s">
        <v>29</v>
      </c>
      <c r="H13" s="239" t="s">
        <v>171</v>
      </c>
      <c r="I13" s="239"/>
      <c r="J13" s="239"/>
      <c r="K13" s="239"/>
      <c r="M13" s="50"/>
      <c r="N13" s="15"/>
    </row>
    <row r="14" spans="1:17" ht="15.75" x14ac:dyDescent="0.25">
      <c r="A14" s="9" t="s">
        <v>563</v>
      </c>
      <c r="B14" s="49"/>
      <c r="C14" s="49" t="s">
        <v>590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7" ht="30" x14ac:dyDescent="0.25">
      <c r="A15" s="93" t="s">
        <v>31</v>
      </c>
      <c r="B15" s="93" t="s">
        <v>33</v>
      </c>
      <c r="C15" s="93" t="s">
        <v>34</v>
      </c>
      <c r="D15" s="93" t="s">
        <v>195</v>
      </c>
      <c r="E15" s="93" t="s">
        <v>36</v>
      </c>
      <c r="F15" s="94" t="s">
        <v>37</v>
      </c>
      <c r="G15" s="49"/>
      <c r="H15" s="50"/>
      <c r="I15" s="50"/>
      <c r="J15" s="50"/>
      <c r="K15" s="15"/>
      <c r="L15" s="15"/>
      <c r="M15" s="15"/>
    </row>
    <row r="16" spans="1:17" ht="15.75" x14ac:dyDescent="0.25">
      <c r="A16" s="51" t="s">
        <v>55</v>
      </c>
      <c r="B16" s="46">
        <v>58478</v>
      </c>
      <c r="C16" s="46">
        <v>7861.79</v>
      </c>
      <c r="D16" s="46">
        <v>55632.44</v>
      </c>
      <c r="E16" s="46">
        <v>0</v>
      </c>
      <c r="F16" s="52">
        <f>B16-D16-E16</f>
        <v>2845.5599999999977</v>
      </c>
      <c r="G16" s="49"/>
      <c r="H16" s="36"/>
      <c r="I16" s="50"/>
      <c r="J16" s="87"/>
    </row>
    <row r="17" spans="1:10" ht="15.75" x14ac:dyDescent="0.25">
      <c r="A17" s="54" t="s">
        <v>57</v>
      </c>
      <c r="B17" s="55">
        <v>0</v>
      </c>
      <c r="C17" s="55">
        <v>0</v>
      </c>
      <c r="D17" s="55">
        <v>0</v>
      </c>
      <c r="E17" s="55">
        <v>0</v>
      </c>
      <c r="F17" s="56">
        <f t="shared" ref="F17:F39" si="0">B17-D17-E17</f>
        <v>0</v>
      </c>
      <c r="G17" s="49"/>
      <c r="H17" s="36"/>
      <c r="I17" s="50"/>
      <c r="J17" s="87"/>
    </row>
    <row r="18" spans="1:10" ht="15.75" x14ac:dyDescent="0.25">
      <c r="A18" s="51" t="s">
        <v>59</v>
      </c>
      <c r="B18" s="46">
        <v>0</v>
      </c>
      <c r="C18" s="46">
        <v>0</v>
      </c>
      <c r="D18" s="46">
        <v>0</v>
      </c>
      <c r="E18" s="46">
        <v>0</v>
      </c>
      <c r="F18" s="52">
        <f t="shared" si="0"/>
        <v>0</v>
      </c>
      <c r="G18" s="49"/>
      <c r="H18" s="36"/>
      <c r="I18" s="50"/>
      <c r="J18" s="87"/>
    </row>
    <row r="19" spans="1:10" ht="15.75" x14ac:dyDescent="0.25">
      <c r="A19" s="54" t="s">
        <v>61</v>
      </c>
      <c r="B19" s="55">
        <v>0</v>
      </c>
      <c r="C19" s="55">
        <v>0</v>
      </c>
      <c r="D19" s="55">
        <v>0</v>
      </c>
      <c r="E19" s="55">
        <v>0</v>
      </c>
      <c r="F19" s="56">
        <f t="shared" si="0"/>
        <v>0</v>
      </c>
      <c r="G19" s="49"/>
      <c r="H19" s="36"/>
      <c r="I19" s="50"/>
      <c r="J19" s="87"/>
    </row>
    <row r="20" spans="1:10" ht="15.75" x14ac:dyDescent="0.25">
      <c r="A20" s="51" t="s">
        <v>63</v>
      </c>
      <c r="B20" s="46">
        <v>0</v>
      </c>
      <c r="C20" s="46">
        <v>0</v>
      </c>
      <c r="D20" s="46">
        <v>0</v>
      </c>
      <c r="E20" s="46">
        <v>0</v>
      </c>
      <c r="F20" s="52">
        <f t="shared" si="0"/>
        <v>0</v>
      </c>
      <c r="G20" s="49"/>
      <c r="H20" s="36"/>
      <c r="I20" s="50"/>
      <c r="J20" s="87"/>
    </row>
    <row r="21" spans="1:10" ht="15.75" x14ac:dyDescent="0.25">
      <c r="A21" s="54" t="s">
        <v>65</v>
      </c>
      <c r="B21" s="55">
        <v>14725</v>
      </c>
      <c r="C21" s="55">
        <v>305.2</v>
      </c>
      <c r="D21" s="55">
        <v>13474.52</v>
      </c>
      <c r="E21" s="55">
        <v>0</v>
      </c>
      <c r="F21" s="56">
        <f t="shared" si="0"/>
        <v>1250.4799999999996</v>
      </c>
      <c r="G21" s="49"/>
      <c r="H21" s="36"/>
      <c r="I21" s="50"/>
      <c r="J21" s="87"/>
    </row>
    <row r="22" spans="1:10" ht="15.75" x14ac:dyDescent="0.25">
      <c r="A22" s="27" t="s">
        <v>67</v>
      </c>
      <c r="B22" s="31">
        <v>73203</v>
      </c>
      <c r="C22" s="31">
        <v>8166.99</v>
      </c>
      <c r="D22" s="31">
        <v>69106.960000000006</v>
      </c>
      <c r="E22" s="31">
        <v>0</v>
      </c>
      <c r="F22" s="47">
        <f t="shared" si="0"/>
        <v>4096.0399999999936</v>
      </c>
      <c r="G22" s="49"/>
      <c r="H22" s="36"/>
      <c r="I22" s="50"/>
      <c r="J22" s="87"/>
    </row>
    <row r="23" spans="1:10" ht="15.75" x14ac:dyDescent="0.25">
      <c r="A23" s="51" t="s">
        <v>69</v>
      </c>
      <c r="B23" s="46">
        <v>0</v>
      </c>
      <c r="C23" s="46">
        <v>0</v>
      </c>
      <c r="D23" s="46">
        <v>0</v>
      </c>
      <c r="E23" s="46">
        <v>0</v>
      </c>
      <c r="F23" s="52">
        <f t="shared" si="0"/>
        <v>0</v>
      </c>
      <c r="G23" s="49"/>
      <c r="H23" s="36"/>
      <c r="I23" s="50"/>
      <c r="J23" s="87"/>
    </row>
    <row r="24" spans="1:10" ht="15.75" x14ac:dyDescent="0.25">
      <c r="A24" s="54" t="s">
        <v>71</v>
      </c>
      <c r="B24" s="55">
        <v>0</v>
      </c>
      <c r="C24" s="55">
        <v>0</v>
      </c>
      <c r="D24" s="55">
        <v>0</v>
      </c>
      <c r="E24" s="55">
        <v>0</v>
      </c>
      <c r="F24" s="56">
        <f t="shared" si="0"/>
        <v>0</v>
      </c>
      <c r="G24" s="49"/>
      <c r="H24" s="90"/>
      <c r="I24" s="50"/>
      <c r="J24" s="87"/>
    </row>
    <row r="25" spans="1:10" ht="15.75" x14ac:dyDescent="0.25">
      <c r="A25" s="51" t="s">
        <v>73</v>
      </c>
      <c r="B25" s="46">
        <v>0</v>
      </c>
      <c r="C25" s="46">
        <v>356.18</v>
      </c>
      <c r="D25" s="46">
        <v>2715.38</v>
      </c>
      <c r="E25" s="46">
        <v>0</v>
      </c>
      <c r="F25" s="53">
        <f t="shared" si="0"/>
        <v>-2715.38</v>
      </c>
      <c r="G25" s="49"/>
      <c r="H25" s="90"/>
      <c r="I25" s="50"/>
      <c r="J25" s="87"/>
    </row>
    <row r="26" spans="1:10" ht="15.75" x14ac:dyDescent="0.25">
      <c r="A26" s="54" t="s">
        <v>75</v>
      </c>
      <c r="B26" s="55">
        <v>0</v>
      </c>
      <c r="C26" s="55">
        <v>0</v>
      </c>
      <c r="D26" s="55">
        <v>2740.64</v>
      </c>
      <c r="E26" s="55">
        <v>0</v>
      </c>
      <c r="F26" s="57">
        <f t="shared" si="0"/>
        <v>-2740.64</v>
      </c>
      <c r="G26" s="49"/>
      <c r="H26" s="36"/>
      <c r="I26" s="50"/>
      <c r="J26" s="87"/>
    </row>
    <row r="27" spans="1:10" ht="15.75" x14ac:dyDescent="0.25">
      <c r="A27" s="51" t="s">
        <v>77</v>
      </c>
      <c r="B27" s="46">
        <v>0</v>
      </c>
      <c r="C27" s="46">
        <v>0</v>
      </c>
      <c r="D27" s="46">
        <v>0</v>
      </c>
      <c r="E27" s="46">
        <v>0</v>
      </c>
      <c r="F27" s="52">
        <f t="shared" si="0"/>
        <v>0</v>
      </c>
      <c r="G27" s="49"/>
      <c r="H27" s="36"/>
      <c r="I27" s="50"/>
      <c r="J27" s="87"/>
    </row>
    <row r="28" spans="1:10" ht="15.75" x14ac:dyDescent="0.25">
      <c r="A28" s="54" t="s">
        <v>79</v>
      </c>
      <c r="B28" s="55">
        <v>0</v>
      </c>
      <c r="C28" s="55">
        <v>0</v>
      </c>
      <c r="D28" s="55">
        <v>0</v>
      </c>
      <c r="E28" s="55">
        <v>0</v>
      </c>
      <c r="F28" s="56">
        <f t="shared" si="0"/>
        <v>0</v>
      </c>
      <c r="G28" s="49"/>
      <c r="H28" s="36"/>
      <c r="I28" s="50"/>
      <c r="J28" s="87"/>
    </row>
    <row r="29" spans="1:10" ht="15.75" x14ac:dyDescent="0.25">
      <c r="A29" s="51" t="s">
        <v>81</v>
      </c>
      <c r="B29" s="46">
        <v>0</v>
      </c>
      <c r="C29" s="46">
        <v>0</v>
      </c>
      <c r="D29" s="46">
        <v>0</v>
      </c>
      <c r="E29" s="46">
        <v>0</v>
      </c>
      <c r="F29" s="52">
        <f t="shared" si="0"/>
        <v>0</v>
      </c>
      <c r="G29" s="49"/>
      <c r="H29" s="36"/>
      <c r="I29" s="50"/>
      <c r="J29" s="87"/>
    </row>
    <row r="30" spans="1:10" ht="15.75" x14ac:dyDescent="0.25">
      <c r="A30" s="54" t="s">
        <v>83</v>
      </c>
      <c r="B30" s="55">
        <v>0</v>
      </c>
      <c r="C30" s="55">
        <v>0</v>
      </c>
      <c r="D30" s="55">
        <v>0</v>
      </c>
      <c r="E30" s="55">
        <v>0</v>
      </c>
      <c r="F30" s="56">
        <f t="shared" si="0"/>
        <v>0</v>
      </c>
      <c r="G30" s="49"/>
      <c r="H30" s="36"/>
      <c r="I30" s="50"/>
      <c r="J30" s="87"/>
    </row>
    <row r="31" spans="1:10" ht="15.75" x14ac:dyDescent="0.25">
      <c r="A31" s="27" t="s">
        <v>85</v>
      </c>
      <c r="B31" s="31">
        <v>0</v>
      </c>
      <c r="C31" s="31">
        <v>356.18</v>
      </c>
      <c r="D31" s="31">
        <v>5456.02</v>
      </c>
      <c r="E31" s="31">
        <v>0</v>
      </c>
      <c r="F31" s="48">
        <f t="shared" si="0"/>
        <v>-5456.02</v>
      </c>
      <c r="G31" s="49"/>
      <c r="H31" s="36"/>
      <c r="I31" s="50"/>
      <c r="J31" s="87"/>
    </row>
    <row r="32" spans="1:10" ht="15.75" x14ac:dyDescent="0.25">
      <c r="A32" s="51" t="s">
        <v>87</v>
      </c>
      <c r="B32" s="46">
        <v>3589</v>
      </c>
      <c r="C32" s="46">
        <v>0</v>
      </c>
      <c r="D32" s="46">
        <v>0</v>
      </c>
      <c r="E32" s="46">
        <v>0</v>
      </c>
      <c r="F32" s="52">
        <f t="shared" si="0"/>
        <v>3589</v>
      </c>
      <c r="G32" s="49"/>
      <c r="H32" s="36"/>
      <c r="I32" s="50"/>
      <c r="J32" s="87"/>
    </row>
    <row r="33" spans="1:10" ht="15.75" x14ac:dyDescent="0.25">
      <c r="A33" s="54" t="s">
        <v>89</v>
      </c>
      <c r="B33" s="55">
        <v>0</v>
      </c>
      <c r="C33" s="55">
        <v>0</v>
      </c>
      <c r="D33" s="55">
        <v>0</v>
      </c>
      <c r="E33" s="55">
        <v>0</v>
      </c>
      <c r="F33" s="56">
        <f t="shared" si="0"/>
        <v>0</v>
      </c>
      <c r="G33" s="49"/>
      <c r="H33" s="90"/>
      <c r="I33" s="50"/>
      <c r="J33" s="87"/>
    </row>
    <row r="34" spans="1:10" s="44" customFormat="1" ht="15.75" x14ac:dyDescent="0.25">
      <c r="A34" s="27" t="s">
        <v>163</v>
      </c>
      <c r="B34" s="31">
        <v>66395.990000000005</v>
      </c>
      <c r="C34" s="31"/>
      <c r="D34" s="31">
        <v>74562.98</v>
      </c>
      <c r="E34" s="31">
        <v>0</v>
      </c>
      <c r="F34" s="48">
        <f t="shared" si="0"/>
        <v>-8166.9899999999907</v>
      </c>
      <c r="G34" s="49"/>
      <c r="H34" s="91"/>
      <c r="I34" s="50"/>
      <c r="J34" s="87"/>
    </row>
    <row r="35" spans="1:10" ht="15.75" x14ac:dyDescent="0.25">
      <c r="A35" s="51" t="s">
        <v>91</v>
      </c>
      <c r="B35" s="46">
        <v>23797.919999999998</v>
      </c>
      <c r="C35" s="46">
        <v>183.42</v>
      </c>
      <c r="D35" s="46">
        <v>34193.93</v>
      </c>
      <c r="E35" s="46">
        <v>0</v>
      </c>
      <c r="F35" s="52">
        <f t="shared" si="0"/>
        <v>-10396.010000000002</v>
      </c>
      <c r="G35" s="49"/>
      <c r="H35" s="36"/>
      <c r="I35" s="50"/>
      <c r="J35" s="87"/>
    </row>
    <row r="36" spans="1:10" s="45" customFormat="1" ht="15.75" x14ac:dyDescent="0.25">
      <c r="A36" s="27" t="s">
        <v>161</v>
      </c>
      <c r="B36" s="31">
        <v>34193.93</v>
      </c>
      <c r="C36" s="31"/>
      <c r="D36" s="31">
        <v>34193.93</v>
      </c>
      <c r="E36" s="31">
        <v>0</v>
      </c>
      <c r="F36" s="47">
        <f t="shared" si="0"/>
        <v>0</v>
      </c>
      <c r="G36" s="49"/>
      <c r="H36" s="91"/>
      <c r="I36" s="50"/>
      <c r="J36" s="87"/>
    </row>
    <row r="37" spans="1:10" ht="15.75" x14ac:dyDescent="0.25">
      <c r="A37" s="54" t="s">
        <v>93</v>
      </c>
      <c r="B37" s="55">
        <v>0</v>
      </c>
      <c r="C37" s="55">
        <v>0</v>
      </c>
      <c r="D37" s="55">
        <v>0</v>
      </c>
      <c r="E37" s="55">
        <v>0</v>
      </c>
      <c r="F37" s="56">
        <f t="shared" si="0"/>
        <v>0</v>
      </c>
      <c r="G37" s="49"/>
      <c r="H37" s="50"/>
      <c r="I37" s="50"/>
      <c r="J37" s="87"/>
    </row>
    <row r="38" spans="1:10" ht="15.75" x14ac:dyDescent="0.25">
      <c r="A38" s="27" t="s">
        <v>95</v>
      </c>
      <c r="B38" s="31">
        <v>100589.92</v>
      </c>
      <c r="C38" s="31">
        <v>8706.59</v>
      </c>
      <c r="D38" s="31">
        <v>108756.91</v>
      </c>
      <c r="E38" s="31">
        <v>0</v>
      </c>
      <c r="F38" s="47">
        <f t="shared" si="0"/>
        <v>-8166.9900000000052</v>
      </c>
      <c r="G38" s="49"/>
      <c r="H38" s="50"/>
      <c r="I38" s="50"/>
      <c r="J38" s="87"/>
    </row>
    <row r="39" spans="1:10" ht="15.75" x14ac:dyDescent="0.25">
      <c r="A39" s="27" t="s">
        <v>97</v>
      </c>
      <c r="B39" s="31">
        <v>100589.92</v>
      </c>
      <c r="C39" s="31">
        <v>8706.59</v>
      </c>
      <c r="D39" s="31">
        <v>8706.59</v>
      </c>
      <c r="E39" s="31">
        <v>0</v>
      </c>
      <c r="F39" s="47">
        <f t="shared" si="0"/>
        <v>91883.33</v>
      </c>
      <c r="G39" s="49"/>
      <c r="H39" s="50"/>
      <c r="I39" s="50"/>
      <c r="J39" s="87"/>
    </row>
    <row r="40" spans="1:10" x14ac:dyDescent="0.25">
      <c r="A40" s="3" t="s">
        <v>51</v>
      </c>
      <c r="B40" s="4"/>
      <c r="C40" s="4"/>
      <c r="D40" s="4"/>
      <c r="E40" s="4"/>
      <c r="F40" s="85"/>
      <c r="G40" s="37"/>
      <c r="H40" s="50"/>
      <c r="I40" s="50"/>
      <c r="J40" s="50"/>
    </row>
    <row r="41" spans="1:10" x14ac:dyDescent="0.25">
      <c r="H41" s="50"/>
      <c r="I41" s="50"/>
      <c r="J41" s="50"/>
    </row>
    <row r="42" spans="1:10" x14ac:dyDescent="0.25">
      <c r="H42" s="50"/>
      <c r="I42" s="50"/>
      <c r="J42" s="50"/>
    </row>
    <row r="43" spans="1:10" x14ac:dyDescent="0.25">
      <c r="H43" s="50"/>
      <c r="I43" s="50"/>
      <c r="J43" s="50"/>
    </row>
    <row r="44" spans="1:10" ht="15.75" x14ac:dyDescent="0.25">
      <c r="H44" s="49"/>
      <c r="I44" s="50"/>
      <c r="J44" s="50"/>
    </row>
    <row r="45" spans="1:10" x14ac:dyDescent="0.25">
      <c r="H45" s="50"/>
      <c r="I45" s="50"/>
      <c r="J45" s="50"/>
    </row>
    <row r="46" spans="1:10" x14ac:dyDescent="0.25">
      <c r="H46" s="50"/>
      <c r="I46" s="50"/>
      <c r="J46" s="50"/>
    </row>
    <row r="47" spans="1:10" x14ac:dyDescent="0.25">
      <c r="H47" s="50"/>
      <c r="I47" s="50"/>
      <c r="J47" s="50"/>
    </row>
    <row r="48" spans="1:10" x14ac:dyDescent="0.25">
      <c r="H48" s="50"/>
      <c r="I48" s="50"/>
      <c r="J48" s="50"/>
    </row>
    <row r="49" spans="8:10" x14ac:dyDescent="0.25">
      <c r="H49" s="50"/>
      <c r="I49" s="50"/>
      <c r="J49" s="50"/>
    </row>
    <row r="50" spans="8:10" x14ac:dyDescent="0.25">
      <c r="H50" s="50"/>
      <c r="I50" s="50"/>
      <c r="J50" s="50"/>
    </row>
    <row r="51" spans="8:10" x14ac:dyDescent="0.25">
      <c r="H51" s="50"/>
      <c r="I51" s="50"/>
      <c r="J51" s="50"/>
    </row>
    <row r="52" spans="8:10" x14ac:dyDescent="0.25">
      <c r="H52" s="50"/>
      <c r="I52" s="50"/>
      <c r="J52" s="50"/>
    </row>
    <row r="53" spans="8:10" x14ac:dyDescent="0.25">
      <c r="H53" s="50"/>
      <c r="I53" s="50"/>
      <c r="J53" s="50"/>
    </row>
    <row r="54" spans="8:10" x14ac:dyDescent="0.25">
      <c r="H54" s="50"/>
      <c r="I54" s="50"/>
      <c r="J54" s="50"/>
    </row>
    <row r="55" spans="8:10" x14ac:dyDescent="0.25">
      <c r="H55" s="50"/>
      <c r="I55" s="50"/>
      <c r="J55" s="50"/>
    </row>
    <row r="56" spans="8:10" x14ac:dyDescent="0.25">
      <c r="H56" s="50"/>
      <c r="I56" s="50"/>
      <c r="J56" s="50"/>
    </row>
    <row r="57" spans="8:10" x14ac:dyDescent="0.25">
      <c r="H57" s="50"/>
      <c r="I57" s="50"/>
      <c r="J57" s="50"/>
    </row>
    <row r="58" spans="8:10" x14ac:dyDescent="0.25">
      <c r="H58" s="50"/>
      <c r="I58" s="50"/>
      <c r="J58" s="50"/>
    </row>
    <row r="59" spans="8:10" x14ac:dyDescent="0.25">
      <c r="H59" s="50"/>
      <c r="I59" s="50"/>
      <c r="J59" s="50"/>
    </row>
    <row r="60" spans="8:10" x14ac:dyDescent="0.25">
      <c r="H60" s="50"/>
      <c r="I60" s="50"/>
      <c r="J60" s="50"/>
    </row>
    <row r="61" spans="8:10" x14ac:dyDescent="0.25">
      <c r="H61" s="50"/>
      <c r="I61" s="50"/>
      <c r="J61" s="50"/>
    </row>
    <row r="62" spans="8:10" x14ac:dyDescent="0.25">
      <c r="H62" s="50"/>
      <c r="I62" s="50"/>
      <c r="J62" s="50"/>
    </row>
    <row r="63" spans="8:10" x14ac:dyDescent="0.25">
      <c r="H63" s="50"/>
      <c r="I63" s="50"/>
      <c r="J63" s="50"/>
    </row>
    <row r="64" spans="8:10" x14ac:dyDescent="0.25">
      <c r="H64" s="50"/>
      <c r="I64" s="50"/>
      <c r="J64" s="50"/>
    </row>
    <row r="65" spans="8:10" x14ac:dyDescent="0.25">
      <c r="H65" s="50"/>
      <c r="I65" s="50"/>
      <c r="J65" s="50"/>
    </row>
    <row r="66" spans="8:10" x14ac:dyDescent="0.25">
      <c r="H66" s="50"/>
      <c r="I66" s="50"/>
      <c r="J66" s="50"/>
    </row>
    <row r="67" spans="8:10" x14ac:dyDescent="0.25">
      <c r="H67" s="50"/>
      <c r="I67" s="50"/>
      <c r="J67" s="50"/>
    </row>
    <row r="68" spans="8:10" x14ac:dyDescent="0.25">
      <c r="H68" s="50"/>
      <c r="I68" s="50"/>
      <c r="J68" s="50"/>
    </row>
    <row r="69" spans="8:10" x14ac:dyDescent="0.25">
      <c r="H69" s="50"/>
      <c r="I69" s="50"/>
      <c r="J69" s="50"/>
    </row>
    <row r="70" spans="8:10" x14ac:dyDescent="0.25">
      <c r="H70" s="50"/>
      <c r="I70" s="50"/>
      <c r="J70" s="50"/>
    </row>
    <row r="71" spans="8:10" x14ac:dyDescent="0.25">
      <c r="H71" s="50"/>
      <c r="I71" s="50"/>
      <c r="J71" s="50"/>
    </row>
    <row r="72" spans="8:10" x14ac:dyDescent="0.25">
      <c r="H72" s="50"/>
      <c r="I72" s="50"/>
      <c r="J72" s="50"/>
    </row>
    <row r="73" spans="8:10" x14ac:dyDescent="0.25">
      <c r="H73" s="50"/>
      <c r="I73" s="50"/>
      <c r="J73" s="50"/>
    </row>
    <row r="74" spans="8:10" x14ac:dyDescent="0.25">
      <c r="H74" s="50"/>
      <c r="I74" s="50"/>
      <c r="J74" s="50"/>
    </row>
    <row r="75" spans="8:10" x14ac:dyDescent="0.25">
      <c r="H75" s="50"/>
      <c r="I75" s="50"/>
      <c r="J75" s="50"/>
    </row>
    <row r="76" spans="8:10" x14ac:dyDescent="0.25">
      <c r="H76" s="50"/>
      <c r="I76" s="50"/>
      <c r="J76" s="50"/>
    </row>
    <row r="77" spans="8:10" x14ac:dyDescent="0.25">
      <c r="H77" s="50"/>
      <c r="I77" s="50"/>
      <c r="J77" s="50"/>
    </row>
    <row r="78" spans="8:10" x14ac:dyDescent="0.25">
      <c r="H78" s="50"/>
      <c r="I78" s="50"/>
      <c r="J78" s="50"/>
    </row>
    <row r="79" spans="8:10" x14ac:dyDescent="0.25">
      <c r="H79" s="50"/>
      <c r="I79" s="50"/>
      <c r="J79" s="50"/>
    </row>
    <row r="80" spans="8:10" x14ac:dyDescent="0.25">
      <c r="H80" s="50"/>
      <c r="I80" s="50"/>
      <c r="J80" s="50"/>
    </row>
    <row r="81" spans="8:10" x14ac:dyDescent="0.25">
      <c r="H81" s="50"/>
      <c r="I81" s="50"/>
      <c r="J81" s="50"/>
    </row>
    <row r="82" spans="8:10" x14ac:dyDescent="0.25">
      <c r="H82" s="50"/>
      <c r="I82" s="50"/>
      <c r="J82" s="50"/>
    </row>
    <row r="83" spans="8:10" x14ac:dyDescent="0.25">
      <c r="H83" s="50"/>
      <c r="I83" s="50"/>
      <c r="J83" s="50"/>
    </row>
    <row r="84" spans="8:10" x14ac:dyDescent="0.25">
      <c r="H84" s="50"/>
      <c r="I84" s="50"/>
      <c r="J84" s="50"/>
    </row>
    <row r="85" spans="8:10" x14ac:dyDescent="0.25">
      <c r="H85" s="50"/>
      <c r="I85" s="50"/>
      <c r="J85" s="50"/>
    </row>
    <row r="86" spans="8:10" x14ac:dyDescent="0.25">
      <c r="H86" s="50"/>
      <c r="I86" s="50"/>
      <c r="J86" s="50"/>
    </row>
    <row r="87" spans="8:10" x14ac:dyDescent="0.25">
      <c r="H87" s="50"/>
      <c r="I87" s="50"/>
      <c r="J87" s="50"/>
    </row>
    <row r="88" spans="8:10" x14ac:dyDescent="0.25">
      <c r="H88" s="50"/>
      <c r="I88" s="50"/>
      <c r="J88" s="50"/>
    </row>
    <row r="89" spans="8:10" x14ac:dyDescent="0.25">
      <c r="H89" s="50"/>
      <c r="I89" s="50"/>
      <c r="J89" s="50"/>
    </row>
    <row r="90" spans="8:10" x14ac:dyDescent="0.25">
      <c r="H90" s="50"/>
      <c r="I90" s="50"/>
      <c r="J90" s="50"/>
    </row>
    <row r="91" spans="8:10" x14ac:dyDescent="0.25">
      <c r="H91" s="50"/>
      <c r="I91" s="50"/>
      <c r="J91" s="50"/>
    </row>
    <row r="92" spans="8:10" x14ac:dyDescent="0.25">
      <c r="H92" s="50"/>
      <c r="I92" s="50"/>
      <c r="J92" s="50"/>
    </row>
    <row r="93" spans="8:10" x14ac:dyDescent="0.25">
      <c r="H93" s="50"/>
      <c r="I93" s="50"/>
      <c r="J93" s="50"/>
    </row>
    <row r="94" spans="8:10" x14ac:dyDescent="0.25">
      <c r="H94" s="50"/>
      <c r="I94" s="50"/>
      <c r="J94" s="50"/>
    </row>
    <row r="95" spans="8:10" x14ac:dyDescent="0.25">
      <c r="H95" s="50"/>
      <c r="I95" s="50"/>
      <c r="J95" s="50"/>
    </row>
    <row r="96" spans="8:10" x14ac:dyDescent="0.25">
      <c r="H96" s="50"/>
      <c r="I96" s="50"/>
      <c r="J96" s="50"/>
    </row>
    <row r="97" spans="8:10" x14ac:dyDescent="0.25">
      <c r="H97" s="50"/>
      <c r="I97" s="50"/>
      <c r="J97" s="50"/>
    </row>
    <row r="98" spans="8:10" x14ac:dyDescent="0.25">
      <c r="H98" s="50"/>
      <c r="I98" s="50"/>
      <c r="J98" s="50"/>
    </row>
    <row r="99" spans="8:10" x14ac:dyDescent="0.25">
      <c r="H99" s="50"/>
      <c r="I99" s="50"/>
      <c r="J99" s="50"/>
    </row>
    <row r="100" spans="8:10" x14ac:dyDescent="0.25">
      <c r="H100" s="50"/>
      <c r="I100" s="50"/>
      <c r="J100" s="50"/>
    </row>
    <row r="101" spans="8:10" x14ac:dyDescent="0.25">
      <c r="H101" s="50"/>
      <c r="I101" s="50"/>
      <c r="J101" s="50"/>
    </row>
    <row r="102" spans="8:10" x14ac:dyDescent="0.25">
      <c r="H102" s="50"/>
      <c r="I102" s="50"/>
      <c r="J102" s="50"/>
    </row>
    <row r="103" spans="8:10" x14ac:dyDescent="0.25">
      <c r="H103" s="50"/>
      <c r="I103" s="50"/>
      <c r="J103" s="50"/>
    </row>
    <row r="104" spans="8:10" x14ac:dyDescent="0.25">
      <c r="H104" s="50"/>
      <c r="I104" s="50"/>
      <c r="J104" s="50"/>
    </row>
    <row r="105" spans="8:10" x14ac:dyDescent="0.25">
      <c r="H105" s="50"/>
      <c r="I105" s="50"/>
      <c r="J105" s="50"/>
    </row>
    <row r="106" spans="8:10" x14ac:dyDescent="0.25">
      <c r="H106" s="50"/>
      <c r="I106" s="50"/>
      <c r="J106" s="50"/>
    </row>
    <row r="107" spans="8:10" x14ac:dyDescent="0.25">
      <c r="H107" s="50"/>
      <c r="I107" s="50"/>
      <c r="J107" s="50"/>
    </row>
    <row r="108" spans="8:10" x14ac:dyDescent="0.25">
      <c r="H108" s="50"/>
      <c r="I108" s="50"/>
      <c r="J108" s="50"/>
    </row>
    <row r="109" spans="8:10" x14ac:dyDescent="0.25">
      <c r="H109" s="50"/>
      <c r="I109" s="50"/>
      <c r="J109" s="50"/>
    </row>
    <row r="110" spans="8:10" x14ac:dyDescent="0.25">
      <c r="H110" s="50"/>
      <c r="I110" s="50"/>
      <c r="J110" s="50"/>
    </row>
    <row r="111" spans="8:10" x14ac:dyDescent="0.25">
      <c r="H111" s="50"/>
      <c r="I111" s="50"/>
      <c r="J111" s="50"/>
    </row>
    <row r="112" spans="8:10" x14ac:dyDescent="0.25">
      <c r="H112" s="50"/>
      <c r="I112" s="50"/>
      <c r="J112" s="50"/>
    </row>
    <row r="113" spans="8:10" x14ac:dyDescent="0.25">
      <c r="H113" s="50"/>
      <c r="I113" s="50"/>
      <c r="J113" s="50"/>
    </row>
    <row r="114" spans="8:10" x14ac:dyDescent="0.25">
      <c r="H114" s="50"/>
      <c r="I114" s="50"/>
      <c r="J114" s="50"/>
    </row>
    <row r="115" spans="8:10" x14ac:dyDescent="0.25">
      <c r="H115" s="50"/>
      <c r="I115" s="50"/>
      <c r="J115" s="50"/>
    </row>
    <row r="116" spans="8:10" x14ac:dyDescent="0.25">
      <c r="H116" s="50"/>
      <c r="I116" s="50"/>
      <c r="J116" s="50"/>
    </row>
    <row r="117" spans="8:10" x14ac:dyDescent="0.25">
      <c r="H117" s="50"/>
      <c r="I117" s="50"/>
      <c r="J117" s="50"/>
    </row>
    <row r="118" spans="8:10" x14ac:dyDescent="0.25">
      <c r="H118" s="50"/>
      <c r="I118" s="50"/>
      <c r="J118" s="50"/>
    </row>
    <row r="119" spans="8:10" x14ac:dyDescent="0.25">
      <c r="H119" s="50"/>
      <c r="I119" s="50"/>
      <c r="J119" s="50"/>
    </row>
    <row r="120" spans="8:10" x14ac:dyDescent="0.25">
      <c r="H120" s="50"/>
      <c r="I120" s="50"/>
      <c r="J120" s="50"/>
    </row>
    <row r="121" spans="8:10" x14ac:dyDescent="0.25">
      <c r="H121" s="50"/>
      <c r="I121" s="50"/>
      <c r="J121" s="50"/>
    </row>
    <row r="122" spans="8:10" x14ac:dyDescent="0.25">
      <c r="H122" s="50"/>
      <c r="I122" s="50"/>
      <c r="J122" s="50"/>
    </row>
    <row r="123" spans="8:10" x14ac:dyDescent="0.25">
      <c r="H123" s="50"/>
      <c r="I123" s="50"/>
      <c r="J123" s="50"/>
    </row>
    <row r="124" spans="8:10" x14ac:dyDescent="0.25">
      <c r="H124" s="50"/>
      <c r="I124" s="50"/>
      <c r="J124" s="50"/>
    </row>
    <row r="125" spans="8:10" x14ac:dyDescent="0.25">
      <c r="H125" s="50"/>
      <c r="I125" s="50"/>
      <c r="J125" s="50"/>
    </row>
    <row r="126" spans="8:10" x14ac:dyDescent="0.25">
      <c r="H126" s="50"/>
      <c r="I126" s="50"/>
      <c r="J126" s="50"/>
    </row>
    <row r="127" spans="8:10" x14ac:dyDescent="0.25">
      <c r="H127" s="50"/>
      <c r="I127" s="50"/>
      <c r="J127" s="50"/>
    </row>
    <row r="128" spans="8:10" x14ac:dyDescent="0.25">
      <c r="H128" s="50"/>
      <c r="I128" s="50"/>
      <c r="J128" s="50"/>
    </row>
    <row r="129" spans="8:10" x14ac:dyDescent="0.25">
      <c r="H129" s="50"/>
      <c r="I129" s="50"/>
      <c r="J129" s="50"/>
    </row>
    <row r="130" spans="8:10" x14ac:dyDescent="0.25">
      <c r="H130" s="50"/>
      <c r="I130" s="50"/>
      <c r="J130" s="50"/>
    </row>
    <row r="131" spans="8:10" x14ac:dyDescent="0.25">
      <c r="H131" s="50"/>
      <c r="I131" s="50"/>
      <c r="J131" s="50"/>
    </row>
    <row r="132" spans="8:10" x14ac:dyDescent="0.25">
      <c r="H132" s="50"/>
      <c r="I132" s="50"/>
      <c r="J132" s="50"/>
    </row>
    <row r="133" spans="8:10" x14ac:dyDescent="0.25">
      <c r="H133" s="50"/>
      <c r="I133" s="50"/>
      <c r="J133" s="50"/>
    </row>
    <row r="134" spans="8:10" x14ac:dyDescent="0.25">
      <c r="H134" s="50"/>
      <c r="I134" s="50"/>
      <c r="J134" s="50"/>
    </row>
    <row r="135" spans="8:10" x14ac:dyDescent="0.25">
      <c r="H135" s="50"/>
      <c r="I135" s="50"/>
      <c r="J135" s="50"/>
    </row>
    <row r="136" spans="8:10" x14ac:dyDescent="0.25">
      <c r="H136" s="50"/>
      <c r="I136" s="50"/>
      <c r="J136" s="50"/>
    </row>
    <row r="137" spans="8:10" x14ac:dyDescent="0.25">
      <c r="H137" s="50"/>
      <c r="I137" s="50"/>
      <c r="J137" s="50"/>
    </row>
    <row r="138" spans="8:10" x14ac:dyDescent="0.25">
      <c r="H138" s="50"/>
      <c r="I138" s="50"/>
      <c r="J138" s="50"/>
    </row>
    <row r="139" spans="8:10" x14ac:dyDescent="0.25">
      <c r="H139" s="50"/>
      <c r="I139" s="50"/>
      <c r="J139" s="50"/>
    </row>
    <row r="140" spans="8:10" x14ac:dyDescent="0.25">
      <c r="H140" s="50"/>
      <c r="I140" s="50"/>
      <c r="J140" s="50"/>
    </row>
    <row r="141" spans="8:10" x14ac:dyDescent="0.25">
      <c r="H141" s="50"/>
      <c r="I141" s="50"/>
      <c r="J141" s="50"/>
    </row>
    <row r="142" spans="8:10" x14ac:dyDescent="0.25">
      <c r="H142" s="50"/>
      <c r="I142" s="50"/>
      <c r="J142" s="50"/>
    </row>
    <row r="143" spans="8:10" x14ac:dyDescent="0.25">
      <c r="H143" s="50"/>
      <c r="I143" s="50"/>
      <c r="J143" s="50"/>
    </row>
    <row r="144" spans="8:10" x14ac:dyDescent="0.25">
      <c r="H144" s="50"/>
      <c r="I144" s="50"/>
      <c r="J144" s="50"/>
    </row>
    <row r="145" spans="8:10" x14ac:dyDescent="0.25">
      <c r="H145" s="50"/>
      <c r="I145" s="50"/>
      <c r="J145" s="50"/>
    </row>
    <row r="146" spans="8:10" x14ac:dyDescent="0.25">
      <c r="H146" s="50"/>
      <c r="I146" s="50"/>
      <c r="J146" s="50"/>
    </row>
    <row r="147" spans="8:10" x14ac:dyDescent="0.25">
      <c r="H147" s="50"/>
      <c r="I147" s="50"/>
      <c r="J147" s="50"/>
    </row>
    <row r="148" spans="8:10" x14ac:dyDescent="0.25">
      <c r="H148" s="50"/>
      <c r="I148" s="50"/>
      <c r="J148" s="50"/>
    </row>
    <row r="149" spans="8:10" x14ac:dyDescent="0.25">
      <c r="H149" s="50"/>
      <c r="I149" s="50"/>
      <c r="J149" s="50"/>
    </row>
    <row r="150" spans="8:10" x14ac:dyDescent="0.25">
      <c r="H150" s="50"/>
      <c r="I150" s="50"/>
      <c r="J150" s="50"/>
    </row>
    <row r="151" spans="8:10" x14ac:dyDescent="0.25">
      <c r="H151" s="50"/>
      <c r="I151" s="50"/>
      <c r="J151" s="50"/>
    </row>
    <row r="152" spans="8:10" x14ac:dyDescent="0.25">
      <c r="H152" s="50"/>
      <c r="I152" s="50"/>
      <c r="J152" s="50"/>
    </row>
    <row r="153" spans="8:10" x14ac:dyDescent="0.25">
      <c r="H153" s="50"/>
      <c r="I153" s="50"/>
      <c r="J153" s="50"/>
    </row>
    <row r="154" spans="8:10" x14ac:dyDescent="0.25">
      <c r="H154" s="50"/>
      <c r="I154" s="50"/>
      <c r="J154" s="50"/>
    </row>
    <row r="155" spans="8:10" x14ac:dyDescent="0.25">
      <c r="H155" s="50"/>
      <c r="I155" s="50"/>
      <c r="J155" s="50"/>
    </row>
    <row r="156" spans="8:10" x14ac:dyDescent="0.25">
      <c r="H156" s="50"/>
      <c r="I156" s="50"/>
      <c r="J156" s="50"/>
    </row>
    <row r="157" spans="8:10" x14ac:dyDescent="0.25">
      <c r="H157" s="50"/>
      <c r="I157" s="50"/>
      <c r="J157" s="50"/>
    </row>
    <row r="158" spans="8:10" x14ac:dyDescent="0.25">
      <c r="H158" s="50"/>
      <c r="I158" s="50"/>
      <c r="J158" s="50"/>
    </row>
    <row r="159" spans="8:10" x14ac:dyDescent="0.25">
      <c r="H159" s="50"/>
      <c r="I159" s="50"/>
      <c r="J159" s="50"/>
    </row>
    <row r="160" spans="8:10" x14ac:dyDescent="0.25">
      <c r="H160" s="50"/>
      <c r="I160" s="50"/>
      <c r="J160" s="50"/>
    </row>
    <row r="161" spans="8:10" x14ac:dyDescent="0.25">
      <c r="H161" s="50"/>
      <c r="I161" s="50"/>
      <c r="J161" s="50"/>
    </row>
    <row r="162" spans="8:10" x14ac:dyDescent="0.25">
      <c r="H162" s="50"/>
      <c r="I162" s="50"/>
      <c r="J162" s="50"/>
    </row>
    <row r="163" spans="8:10" x14ac:dyDescent="0.25">
      <c r="H163" s="50"/>
      <c r="I163" s="50"/>
      <c r="J163" s="50"/>
    </row>
    <row r="164" spans="8:10" x14ac:dyDescent="0.25">
      <c r="H164" s="50"/>
      <c r="I164" s="50"/>
      <c r="J164" s="50"/>
    </row>
    <row r="165" spans="8:10" x14ac:dyDescent="0.25">
      <c r="H165" s="50"/>
      <c r="I165" s="50"/>
      <c r="J165" s="50"/>
    </row>
    <row r="166" spans="8:10" x14ac:dyDescent="0.25">
      <c r="H166" s="50"/>
      <c r="I166" s="50"/>
      <c r="J166" s="50"/>
    </row>
    <row r="167" spans="8:10" x14ac:dyDescent="0.25">
      <c r="H167" s="50"/>
      <c r="I167" s="50"/>
    </row>
    <row r="168" spans="8:10" x14ac:dyDescent="0.25">
      <c r="H168" s="50"/>
      <c r="I168" s="50"/>
    </row>
    <row r="169" spans="8:10" x14ac:dyDescent="0.25">
      <c r="H169" s="50"/>
      <c r="I169" s="50"/>
    </row>
    <row r="170" spans="8:10" x14ac:dyDescent="0.25">
      <c r="H170" s="50"/>
      <c r="I170" s="50"/>
    </row>
    <row r="171" spans="8:10" x14ac:dyDescent="0.25">
      <c r="H171" s="50"/>
      <c r="I171" s="50"/>
    </row>
    <row r="172" spans="8:10" x14ac:dyDescent="0.25">
      <c r="H172" s="50"/>
      <c r="I172" s="50"/>
    </row>
    <row r="173" spans="8:10" x14ac:dyDescent="0.25">
      <c r="H173" s="50"/>
      <c r="I173" s="50"/>
    </row>
    <row r="174" spans="8:10" x14ac:dyDescent="0.25">
      <c r="H174" s="50"/>
      <c r="I174" s="50"/>
    </row>
    <row r="175" spans="8:10" x14ac:dyDescent="0.25">
      <c r="H175" s="50"/>
      <c r="I175" s="50"/>
    </row>
    <row r="176" spans="8:10" x14ac:dyDescent="0.25">
      <c r="H176" s="50"/>
      <c r="I176" s="50"/>
    </row>
    <row r="177" spans="8:9" x14ac:dyDescent="0.25">
      <c r="H177" s="50"/>
      <c r="I177" s="50"/>
    </row>
    <row r="178" spans="8:9" x14ac:dyDescent="0.25">
      <c r="H178" s="50"/>
      <c r="I178" s="50"/>
    </row>
    <row r="179" spans="8:9" x14ac:dyDescent="0.25">
      <c r="H179" s="50"/>
      <c r="I179" s="50"/>
    </row>
    <row r="180" spans="8:9" x14ac:dyDescent="0.25">
      <c r="H180" s="50"/>
      <c r="I180" s="50"/>
    </row>
    <row r="181" spans="8:9" x14ac:dyDescent="0.25">
      <c r="H181" s="50"/>
      <c r="I181" s="50"/>
    </row>
    <row r="182" spans="8:9" x14ac:dyDescent="0.25">
      <c r="H182" s="50"/>
      <c r="I182" s="50"/>
    </row>
    <row r="183" spans="8:9" x14ac:dyDescent="0.25">
      <c r="H183" s="50"/>
      <c r="I183" s="50"/>
    </row>
    <row r="184" spans="8:9" x14ac:dyDescent="0.25">
      <c r="H184" s="50"/>
      <c r="I184" s="50"/>
    </row>
    <row r="185" spans="8:9" x14ac:dyDescent="0.25">
      <c r="H185" s="50"/>
      <c r="I185" s="50"/>
    </row>
    <row r="186" spans="8:9" x14ac:dyDescent="0.25">
      <c r="H186" s="50"/>
      <c r="I186" s="50"/>
    </row>
    <row r="187" spans="8:9" x14ac:dyDescent="0.25">
      <c r="H187" s="50"/>
      <c r="I187" s="50"/>
    </row>
    <row r="188" spans="8:9" x14ac:dyDescent="0.25">
      <c r="H188" s="50"/>
      <c r="I188" s="50"/>
    </row>
    <row r="189" spans="8:9" x14ac:dyDescent="0.25">
      <c r="H189" s="50"/>
      <c r="I189" s="50"/>
    </row>
    <row r="190" spans="8:9" x14ac:dyDescent="0.25">
      <c r="H190" s="50"/>
      <c r="I190" s="50"/>
    </row>
    <row r="191" spans="8:9" x14ac:dyDescent="0.25">
      <c r="H191" s="50"/>
      <c r="I191" s="50"/>
    </row>
    <row r="192" spans="8:9" x14ac:dyDescent="0.25">
      <c r="H192" s="50"/>
      <c r="I192" s="50"/>
    </row>
    <row r="193" spans="8:9" x14ac:dyDescent="0.25">
      <c r="H193" s="50"/>
      <c r="I193" s="50"/>
    </row>
    <row r="194" spans="8:9" x14ac:dyDescent="0.25">
      <c r="H194" s="50"/>
      <c r="I194" s="50"/>
    </row>
    <row r="195" spans="8:9" x14ac:dyDescent="0.25">
      <c r="H195" s="50"/>
      <c r="I195" s="50"/>
    </row>
    <row r="196" spans="8:9" x14ac:dyDescent="0.25">
      <c r="H196" s="50"/>
      <c r="I196" s="50"/>
    </row>
    <row r="197" spans="8:9" x14ac:dyDescent="0.25">
      <c r="H197" s="50"/>
      <c r="I197" s="50"/>
    </row>
    <row r="198" spans="8:9" x14ac:dyDescent="0.25">
      <c r="H198" s="50"/>
      <c r="I198" s="50"/>
    </row>
    <row r="199" spans="8:9" x14ac:dyDescent="0.25">
      <c r="H199" s="50"/>
      <c r="I199" s="50"/>
    </row>
    <row r="200" spans="8:9" x14ac:dyDescent="0.25">
      <c r="H200" s="50"/>
      <c r="I200" s="50"/>
    </row>
    <row r="201" spans="8:9" x14ac:dyDescent="0.25">
      <c r="H201" s="50"/>
      <c r="I201" s="50"/>
    </row>
    <row r="202" spans="8:9" x14ac:dyDescent="0.25">
      <c r="H202" s="50"/>
      <c r="I202" s="50"/>
    </row>
    <row r="203" spans="8:9" x14ac:dyDescent="0.25">
      <c r="H203" s="50"/>
      <c r="I203" s="50"/>
    </row>
    <row r="204" spans="8:9" x14ac:dyDescent="0.25">
      <c r="H204" s="50"/>
      <c r="I204" s="50"/>
    </row>
    <row r="205" spans="8:9" x14ac:dyDescent="0.25">
      <c r="H205" s="50"/>
      <c r="I205" s="50"/>
    </row>
    <row r="206" spans="8:9" x14ac:dyDescent="0.25">
      <c r="H206" s="50"/>
      <c r="I206" s="50"/>
    </row>
    <row r="207" spans="8:9" x14ac:dyDescent="0.25">
      <c r="H207" s="50"/>
      <c r="I207" s="50"/>
    </row>
    <row r="208" spans="8:9" x14ac:dyDescent="0.25">
      <c r="H208" s="50"/>
      <c r="I208" s="50"/>
    </row>
    <row r="209" spans="8:9" x14ac:dyDescent="0.25">
      <c r="H209" s="50"/>
      <c r="I209" s="50"/>
    </row>
    <row r="210" spans="8:9" x14ac:dyDescent="0.25">
      <c r="H210" s="50"/>
      <c r="I210" s="50"/>
    </row>
    <row r="211" spans="8:9" x14ac:dyDescent="0.25">
      <c r="H211" s="50"/>
      <c r="I211" s="50"/>
    </row>
    <row r="212" spans="8:9" x14ac:dyDescent="0.25">
      <c r="H212" s="50"/>
      <c r="I212" s="50"/>
    </row>
    <row r="213" spans="8:9" x14ac:dyDescent="0.25">
      <c r="H213" s="50"/>
      <c r="I213" s="50"/>
    </row>
    <row r="214" spans="8:9" x14ac:dyDescent="0.25">
      <c r="H214" s="50"/>
      <c r="I214" s="50"/>
    </row>
    <row r="215" spans="8:9" x14ac:dyDescent="0.25">
      <c r="H215" s="50"/>
      <c r="I215" s="50"/>
    </row>
    <row r="216" spans="8:9" x14ac:dyDescent="0.25">
      <c r="H216" s="50"/>
    </row>
    <row r="217" spans="8:9" x14ac:dyDescent="0.25">
      <c r="H217" s="50"/>
    </row>
    <row r="218" spans="8:9" x14ac:dyDescent="0.25">
      <c r="H218" s="50"/>
    </row>
    <row r="219" spans="8:9" x14ac:dyDescent="0.25">
      <c r="H219" s="50"/>
    </row>
  </sheetData>
  <mergeCells count="6">
    <mergeCell ref="H13:K13"/>
    <mergeCell ref="A5:M5"/>
    <mergeCell ref="A6:M6"/>
    <mergeCell ref="A7:M7"/>
    <mergeCell ref="B8:M8"/>
    <mergeCell ref="B9:C9"/>
  </mergeCells>
  <pageMargins left="0.13" right="0.12" top="0.35" bottom="0.38" header="0.13" footer="0.13"/>
  <pageSetup scale="72" orientation="landscape" r:id="rId1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opLeftCell="G1" workbookViewId="0">
      <selection activeCell="U48" sqref="U48"/>
    </sheetView>
  </sheetViews>
  <sheetFormatPr defaultRowHeight="15" x14ac:dyDescent="0.25"/>
  <cols>
    <col min="1" max="1" width="6.85546875" style="45" customWidth="1"/>
    <col min="2" max="2" width="12" style="45" customWidth="1"/>
    <col min="3" max="5" width="9.140625" style="45"/>
    <col min="6" max="6" width="18.5703125" style="45" customWidth="1"/>
    <col min="7" max="8" width="9.140625" style="45"/>
    <col min="9" max="9" width="11" style="45" customWidth="1"/>
    <col min="10" max="17" width="9.140625" style="45"/>
    <col min="18" max="18" width="3.140625" style="15" customWidth="1"/>
    <col min="19" max="19" width="14" customWidth="1"/>
  </cols>
  <sheetData>
    <row r="1" spans="1:34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S1" s="18" t="s">
        <v>304</v>
      </c>
      <c r="T1" s="17"/>
      <c r="U1" s="17"/>
      <c r="V1" s="17"/>
      <c r="W1" s="18" t="s">
        <v>536</v>
      </c>
      <c r="X1" s="18"/>
      <c r="Y1" s="17"/>
      <c r="Z1" s="17"/>
      <c r="AA1" s="17"/>
      <c r="AB1" s="18" t="s">
        <v>314</v>
      </c>
      <c r="AC1" s="17"/>
      <c r="AD1" s="17"/>
      <c r="AE1" s="17"/>
      <c r="AF1" s="15"/>
      <c r="AG1" s="15"/>
      <c r="AH1" s="45"/>
    </row>
    <row r="2" spans="1:34" x14ac:dyDescent="0.25">
      <c r="A2" s="18" t="s">
        <v>304</v>
      </c>
      <c r="B2" s="17"/>
      <c r="C2" s="17"/>
      <c r="D2" s="17"/>
      <c r="E2" s="18"/>
      <c r="F2" s="17"/>
      <c r="G2" s="18" t="s">
        <v>536</v>
      </c>
      <c r="H2" s="17"/>
      <c r="I2" s="17"/>
      <c r="J2" s="18"/>
      <c r="K2" s="17"/>
      <c r="L2" s="17"/>
      <c r="M2" s="17"/>
      <c r="N2" s="17"/>
      <c r="O2" s="17"/>
      <c r="P2" s="17"/>
      <c r="Q2" s="17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45"/>
      <c r="AG2" s="45"/>
      <c r="AH2" s="45"/>
    </row>
    <row r="3" spans="1:34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S3" s="61" t="s">
        <v>255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45"/>
      <c r="AG3" s="45"/>
      <c r="AH3" s="45"/>
    </row>
    <row r="4" spans="1:34" ht="15.75" x14ac:dyDescent="0.25">
      <c r="A4" s="81" t="s">
        <v>541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S4" s="119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45"/>
      <c r="AG4" s="45"/>
      <c r="AH4" s="45"/>
    </row>
    <row r="5" spans="1:34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S5" s="66" t="s">
        <v>316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45"/>
      <c r="AH5" s="45"/>
    </row>
    <row r="6" spans="1:34" s="45" customFormat="1" x14ac:dyDescent="0.25">
      <c r="A6" s="59"/>
      <c r="B6" s="59"/>
      <c r="C6" s="80" t="s">
        <v>260</v>
      </c>
      <c r="D6" s="59"/>
      <c r="E6" s="59"/>
      <c r="F6" s="59"/>
      <c r="G6" s="128"/>
      <c r="H6" s="129" t="s">
        <v>262</v>
      </c>
      <c r="I6" s="128"/>
      <c r="J6" s="59"/>
      <c r="K6" s="59"/>
      <c r="L6" s="128"/>
      <c r="M6" s="129" t="s">
        <v>261</v>
      </c>
      <c r="N6" s="128"/>
      <c r="O6" s="59"/>
      <c r="P6" s="59"/>
      <c r="Q6" s="59"/>
      <c r="R6" s="15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4" s="45" customForma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15"/>
      <c r="S7" s="120"/>
      <c r="T7" s="65"/>
      <c r="U7" s="65"/>
      <c r="V7" s="98"/>
      <c r="W7" s="65"/>
      <c r="X7" s="120" t="s">
        <v>259</v>
      </c>
      <c r="Y7" s="65"/>
      <c r="Z7" s="65"/>
      <c r="AA7" s="59"/>
      <c r="AB7" s="59"/>
      <c r="AC7" s="59"/>
      <c r="AD7" s="59"/>
      <c r="AE7" s="59"/>
    </row>
    <row r="8" spans="1:34" x14ac:dyDescent="0.25">
      <c r="A8" s="59"/>
      <c r="B8" s="66" t="s">
        <v>291</v>
      </c>
      <c r="C8" s="59"/>
      <c r="D8" s="59"/>
      <c r="E8" s="59"/>
      <c r="F8" s="59"/>
      <c r="G8" s="79" t="s">
        <v>263</v>
      </c>
      <c r="H8" s="59"/>
      <c r="I8" s="59"/>
      <c r="J8" s="59"/>
      <c r="K8" s="59"/>
      <c r="L8" s="126" t="s">
        <v>300</v>
      </c>
      <c r="M8" s="59"/>
      <c r="N8" s="59"/>
      <c r="O8" s="59"/>
      <c r="P8" s="59"/>
      <c r="Q8" s="59"/>
      <c r="S8" s="120"/>
      <c r="T8" s="65"/>
      <c r="U8" s="65"/>
      <c r="V8" s="98"/>
      <c r="W8" s="65"/>
      <c r="X8" s="121" t="s">
        <v>323</v>
      </c>
      <c r="Y8" s="122"/>
      <c r="Z8" s="122"/>
      <c r="AA8" s="123"/>
      <c r="AB8" s="59"/>
      <c r="AC8" s="59"/>
      <c r="AD8" s="59"/>
      <c r="AE8" s="59"/>
      <c r="AF8" s="45"/>
      <c r="AH8" s="45"/>
    </row>
    <row r="9" spans="1:34" x14ac:dyDescent="0.25">
      <c r="A9" s="59"/>
      <c r="B9" s="59"/>
      <c r="C9" s="59"/>
      <c r="D9" s="59"/>
      <c r="E9" s="59"/>
      <c r="F9" s="59"/>
      <c r="G9" s="79" t="s">
        <v>264</v>
      </c>
      <c r="H9" s="59"/>
      <c r="I9" s="59"/>
      <c r="J9" s="59"/>
      <c r="K9" s="59"/>
      <c r="L9" s="126" t="s">
        <v>301</v>
      </c>
      <c r="M9" s="59"/>
      <c r="N9" s="59"/>
      <c r="O9" s="59"/>
      <c r="P9" s="59"/>
      <c r="Q9" s="59"/>
      <c r="S9" s="120"/>
      <c r="T9" s="65"/>
      <c r="U9" s="65"/>
      <c r="V9" s="98"/>
      <c r="W9" s="65"/>
      <c r="X9" s="106" t="s">
        <v>365</v>
      </c>
      <c r="Y9" s="107"/>
      <c r="Z9" s="107"/>
      <c r="AA9" s="108"/>
      <c r="AB9" s="59"/>
      <c r="AC9" s="59"/>
      <c r="AD9" s="59"/>
      <c r="AE9" s="59"/>
      <c r="AF9" s="45"/>
      <c r="AH9" s="45"/>
    </row>
    <row r="10" spans="1:34" x14ac:dyDescent="0.25">
      <c r="A10" s="59"/>
      <c r="B10" s="66" t="s">
        <v>286</v>
      </c>
      <c r="C10" s="59"/>
      <c r="D10" s="59"/>
      <c r="E10" s="59"/>
      <c r="F10" s="59"/>
      <c r="G10" s="79" t="s">
        <v>265</v>
      </c>
      <c r="H10" s="59"/>
      <c r="I10" s="59"/>
      <c r="J10" s="59"/>
      <c r="K10" s="59"/>
      <c r="L10" s="126" t="s">
        <v>299</v>
      </c>
      <c r="M10" s="59"/>
      <c r="N10" s="59"/>
      <c r="O10" s="59"/>
      <c r="P10" s="59"/>
      <c r="Q10" s="59"/>
      <c r="S10" s="120"/>
      <c r="T10" s="65"/>
      <c r="U10" s="65"/>
      <c r="V10" s="98"/>
      <c r="W10" s="65"/>
      <c r="X10" s="106" t="s">
        <v>324</v>
      </c>
      <c r="Y10" s="107"/>
      <c r="Z10" s="107"/>
      <c r="AA10" s="108"/>
      <c r="AB10" s="59"/>
      <c r="AC10" s="59"/>
      <c r="AD10" s="59"/>
      <c r="AE10" s="59"/>
      <c r="AF10" s="45"/>
      <c r="AG10" s="45"/>
      <c r="AH10" s="45"/>
    </row>
    <row r="11" spans="1:34" x14ac:dyDescent="0.25">
      <c r="A11" s="59"/>
      <c r="B11" s="59"/>
      <c r="C11" s="59"/>
      <c r="D11" s="59"/>
      <c r="E11" s="59"/>
      <c r="F11" s="59"/>
      <c r="G11" s="79" t="s">
        <v>266</v>
      </c>
      <c r="H11" s="59"/>
      <c r="I11" s="59"/>
      <c r="J11" s="59"/>
      <c r="K11" s="59"/>
      <c r="L11" s="126" t="s">
        <v>296</v>
      </c>
      <c r="M11" s="59"/>
      <c r="N11" s="59"/>
      <c r="O11" s="59"/>
      <c r="P11" s="59"/>
      <c r="Q11" s="59"/>
      <c r="S11" s="120"/>
      <c r="T11" s="65"/>
      <c r="U11" s="65"/>
      <c r="V11" s="98"/>
      <c r="W11" s="65"/>
      <c r="X11" s="106" t="s">
        <v>325</v>
      </c>
      <c r="Y11" s="107"/>
      <c r="Z11" s="107"/>
      <c r="AA11" s="108"/>
      <c r="AB11" s="59"/>
      <c r="AC11" s="59"/>
      <c r="AD11" s="59"/>
      <c r="AE11" s="59"/>
      <c r="AF11" s="45"/>
      <c r="AG11" s="45"/>
      <c r="AH11" s="45"/>
    </row>
    <row r="12" spans="1:34" x14ac:dyDescent="0.25">
      <c r="A12" s="59"/>
      <c r="B12" s="66" t="s">
        <v>313</v>
      </c>
      <c r="C12" s="59"/>
      <c r="D12" s="59"/>
      <c r="E12" s="59"/>
      <c r="F12" s="59"/>
      <c r="G12" s="79" t="s">
        <v>267</v>
      </c>
      <c r="H12" s="59"/>
      <c r="I12" s="59"/>
      <c r="J12" s="59"/>
      <c r="K12" s="59"/>
      <c r="L12" s="126" t="s">
        <v>302</v>
      </c>
      <c r="M12" s="59"/>
      <c r="N12" s="59"/>
      <c r="O12" s="59"/>
      <c r="P12" s="59"/>
      <c r="Q12" s="59"/>
      <c r="S12" s="65"/>
      <c r="T12" s="65"/>
      <c r="U12" s="65"/>
      <c r="V12" s="65"/>
      <c r="W12" s="65"/>
      <c r="X12" s="106" t="s">
        <v>326</v>
      </c>
      <c r="Y12" s="107"/>
      <c r="Z12" s="107"/>
      <c r="AA12" s="108"/>
      <c r="AB12" s="59"/>
      <c r="AC12" s="59"/>
      <c r="AD12" s="59"/>
      <c r="AE12" s="59"/>
      <c r="AF12" s="45"/>
      <c r="AG12" s="45"/>
      <c r="AH12" s="45"/>
    </row>
    <row r="13" spans="1:34" x14ac:dyDescent="0.25">
      <c r="A13" s="59"/>
      <c r="B13" s="59"/>
      <c r="C13" s="59"/>
      <c r="D13" s="59"/>
      <c r="E13" s="59"/>
      <c r="F13" s="59"/>
      <c r="G13" s="79" t="s">
        <v>268</v>
      </c>
      <c r="H13" s="59"/>
      <c r="I13" s="59"/>
      <c r="J13" s="59"/>
      <c r="K13" s="59"/>
      <c r="L13" s="126" t="s">
        <v>294</v>
      </c>
      <c r="M13" s="59"/>
      <c r="N13" s="59"/>
      <c r="O13" s="59"/>
      <c r="P13" s="59"/>
      <c r="Q13" s="59"/>
      <c r="S13" s="120"/>
      <c r="T13" s="65"/>
      <c r="U13" s="65"/>
      <c r="V13" s="98"/>
      <c r="W13" s="65"/>
      <c r="X13" s="106" t="s">
        <v>327</v>
      </c>
      <c r="Y13" s="107"/>
      <c r="Z13" s="107"/>
      <c r="AA13" s="108"/>
      <c r="AB13" s="59"/>
      <c r="AC13" s="59"/>
      <c r="AD13" s="59"/>
      <c r="AE13" s="59"/>
      <c r="AF13" s="45"/>
      <c r="AG13" s="45"/>
      <c r="AH13" s="45"/>
    </row>
    <row r="14" spans="1:34" x14ac:dyDescent="0.25">
      <c r="A14" s="59"/>
      <c r="B14" s="66" t="s">
        <v>292</v>
      </c>
      <c r="C14" s="59"/>
      <c r="D14" s="59"/>
      <c r="E14" s="59"/>
      <c r="F14" s="59"/>
      <c r="G14" s="79" t="s">
        <v>269</v>
      </c>
      <c r="H14" s="59"/>
      <c r="I14" s="59"/>
      <c r="J14" s="59"/>
      <c r="K14" s="59"/>
      <c r="L14" s="126" t="s">
        <v>430</v>
      </c>
      <c r="M14" s="59"/>
      <c r="N14" s="59"/>
      <c r="O14" s="59"/>
      <c r="P14" s="59"/>
      <c r="Q14" s="59"/>
      <c r="S14" s="65"/>
      <c r="T14" s="65"/>
      <c r="U14" s="65"/>
      <c r="V14" s="65"/>
      <c r="W14" s="65"/>
      <c r="X14" s="109" t="s">
        <v>328</v>
      </c>
      <c r="Y14" s="110"/>
      <c r="Z14" s="110"/>
      <c r="AA14" s="111"/>
      <c r="AB14" s="59"/>
      <c r="AC14" s="59"/>
      <c r="AD14" s="59"/>
      <c r="AE14" s="59"/>
      <c r="AF14" s="45"/>
      <c r="AG14" s="45"/>
      <c r="AH14" s="45"/>
    </row>
    <row r="15" spans="1:34" x14ac:dyDescent="0.25">
      <c r="A15" s="59"/>
      <c r="B15" s="59"/>
      <c r="C15" s="59"/>
      <c r="D15" s="59"/>
      <c r="E15" s="59"/>
      <c r="F15" s="59"/>
      <c r="G15" s="79" t="s">
        <v>270</v>
      </c>
      <c r="H15" s="59"/>
      <c r="I15" s="59"/>
      <c r="J15" s="59"/>
      <c r="K15" s="59"/>
      <c r="L15" s="126" t="s">
        <v>293</v>
      </c>
      <c r="M15" s="59"/>
      <c r="N15" s="59"/>
      <c r="O15" s="59"/>
      <c r="P15" s="59"/>
      <c r="Q15" s="59"/>
      <c r="S15" s="120"/>
      <c r="T15" s="65"/>
      <c r="U15" s="65"/>
      <c r="V15" s="98"/>
      <c r="W15" s="65"/>
      <c r="X15" s="65"/>
      <c r="Y15" s="65"/>
      <c r="Z15" s="65"/>
      <c r="AA15" s="59"/>
      <c r="AB15" s="59"/>
      <c r="AC15" s="59"/>
      <c r="AD15" s="59"/>
      <c r="AE15" s="59"/>
      <c r="AF15" s="45"/>
      <c r="AG15" s="45"/>
      <c r="AH15" s="45"/>
    </row>
    <row r="16" spans="1:34" x14ac:dyDescent="0.25">
      <c r="A16" s="59"/>
      <c r="B16" s="66" t="s">
        <v>373</v>
      </c>
      <c r="C16" s="59"/>
      <c r="D16" s="59"/>
      <c r="E16" s="59"/>
      <c r="F16" s="59"/>
      <c r="G16" s="79" t="s">
        <v>271</v>
      </c>
      <c r="H16" s="59"/>
      <c r="I16" s="59"/>
      <c r="J16" s="59"/>
      <c r="K16" s="59"/>
      <c r="L16" s="126" t="s">
        <v>429</v>
      </c>
      <c r="M16" s="59"/>
      <c r="N16" s="59"/>
      <c r="O16" s="59"/>
      <c r="P16" s="59"/>
      <c r="Q16" s="59"/>
      <c r="S16" s="65"/>
      <c r="T16" s="65"/>
      <c r="U16" s="65"/>
      <c r="V16" s="65"/>
      <c r="W16" s="65"/>
      <c r="X16" s="65"/>
      <c r="Y16" s="65"/>
      <c r="Z16" s="65"/>
      <c r="AA16" s="59"/>
      <c r="AB16" s="59"/>
      <c r="AC16" s="59"/>
      <c r="AD16" s="59"/>
      <c r="AE16" s="59"/>
      <c r="AF16" s="45"/>
      <c r="AG16" s="45"/>
      <c r="AH16" s="45"/>
    </row>
    <row r="17" spans="1:34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26" t="s">
        <v>295</v>
      </c>
      <c r="M17" s="59"/>
      <c r="N17" s="59"/>
      <c r="O17" s="59"/>
      <c r="P17" s="59"/>
      <c r="Q17" s="59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45"/>
      <c r="AG17" s="45"/>
      <c r="AH17" s="45"/>
    </row>
    <row r="18" spans="1:34" x14ac:dyDescent="0.25">
      <c r="A18" s="59"/>
      <c r="B18" s="66" t="s">
        <v>287</v>
      </c>
      <c r="C18" s="59"/>
      <c r="D18" s="59"/>
      <c r="E18" s="59"/>
      <c r="F18" s="59"/>
      <c r="G18" s="59"/>
      <c r="H18" s="59"/>
      <c r="I18" s="59"/>
      <c r="J18" s="59"/>
      <c r="K18" s="59"/>
      <c r="L18" s="126" t="s">
        <v>298</v>
      </c>
      <c r="M18" s="59"/>
      <c r="N18" s="59"/>
      <c r="O18" s="59"/>
      <c r="P18" s="59"/>
      <c r="Q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45"/>
      <c r="AG18" s="45"/>
      <c r="AH18" s="45"/>
    </row>
    <row r="19" spans="1:34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26" t="s">
        <v>297</v>
      </c>
      <c r="M19" s="59"/>
      <c r="N19" s="59"/>
      <c r="O19" s="59"/>
      <c r="P19" s="59"/>
      <c r="Q19" s="59"/>
      <c r="S19" s="59"/>
      <c r="T19" s="59"/>
      <c r="U19" s="65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45"/>
      <c r="AG19" s="45"/>
      <c r="AH19" s="45"/>
    </row>
    <row r="20" spans="1:34" x14ac:dyDescent="0.25">
      <c r="A20" s="59"/>
      <c r="B20" s="66" t="s">
        <v>288</v>
      </c>
      <c r="C20" s="59"/>
      <c r="D20" s="59"/>
      <c r="E20" s="59"/>
      <c r="F20" s="59"/>
      <c r="G20" s="59"/>
      <c r="H20" s="59"/>
      <c r="I20" s="59"/>
      <c r="J20" s="59"/>
      <c r="K20" s="59"/>
      <c r="L20" s="126" t="s">
        <v>305</v>
      </c>
      <c r="M20" s="59"/>
      <c r="N20" s="59"/>
      <c r="O20" s="59"/>
      <c r="P20" s="59"/>
      <c r="Q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5"/>
      <c r="AD20" s="65"/>
      <c r="AE20" s="59"/>
      <c r="AF20" s="45"/>
      <c r="AG20" s="45"/>
      <c r="AH20" s="45"/>
    </row>
    <row r="21" spans="1:34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45"/>
      <c r="AG21" s="45"/>
      <c r="AH21" s="45"/>
    </row>
    <row r="22" spans="1:34" x14ac:dyDescent="0.25">
      <c r="A22" s="59"/>
      <c r="B22" s="66" t="s">
        <v>289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S22" s="61" t="s">
        <v>256</v>
      </c>
      <c r="T22" s="60"/>
      <c r="U22" s="60"/>
      <c r="V22" s="60"/>
      <c r="W22" s="59"/>
      <c r="X22" s="59"/>
      <c r="Y22" s="59"/>
      <c r="Z22" s="61" t="s">
        <v>526</v>
      </c>
      <c r="AA22" s="60"/>
      <c r="AB22" s="60"/>
      <c r="AC22" s="60"/>
      <c r="AD22" s="60"/>
      <c r="AE22" s="60"/>
      <c r="AF22" s="45"/>
      <c r="AG22" s="45"/>
      <c r="AH22" s="45"/>
    </row>
    <row r="23" spans="1:34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45"/>
      <c r="AG23" s="45"/>
      <c r="AH23" s="45"/>
    </row>
    <row r="24" spans="1:34" ht="18.75" x14ac:dyDescent="0.3">
      <c r="A24" s="59"/>
      <c r="B24" s="66" t="s">
        <v>290</v>
      </c>
      <c r="C24" s="59"/>
      <c r="D24" s="59"/>
      <c r="E24" s="59"/>
      <c r="F24" s="59"/>
      <c r="G24" s="59"/>
      <c r="H24" s="59"/>
      <c r="I24" s="59"/>
      <c r="J24" s="59"/>
      <c r="K24" s="127" t="s">
        <v>342</v>
      </c>
      <c r="L24" s="59"/>
      <c r="M24" s="59"/>
      <c r="N24" s="59"/>
      <c r="O24" s="59"/>
      <c r="P24" s="59"/>
      <c r="Q24" s="59"/>
      <c r="S24" s="62" t="s">
        <v>258</v>
      </c>
      <c r="T24" s="63"/>
      <c r="U24" s="64"/>
      <c r="V24" s="59"/>
      <c r="W24" s="66"/>
      <c r="X24" s="59"/>
      <c r="Y24" s="59"/>
      <c r="Z24" s="244" t="s">
        <v>257</v>
      </c>
      <c r="AA24" s="245"/>
      <c r="AB24" s="86" t="s">
        <v>315</v>
      </c>
      <c r="AC24" s="230" t="s">
        <v>186</v>
      </c>
      <c r="AD24" s="231"/>
      <c r="AE24" s="59"/>
      <c r="AF24" s="45"/>
      <c r="AG24" s="45"/>
      <c r="AH24" s="45"/>
    </row>
    <row r="25" spans="1:34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124"/>
      <c r="L25" s="59"/>
      <c r="M25" s="59"/>
      <c r="N25" s="59"/>
      <c r="O25" s="59"/>
      <c r="P25" s="59"/>
      <c r="Q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45"/>
      <c r="AG25" s="45"/>
      <c r="AH25" s="45"/>
    </row>
    <row r="26" spans="1:34" x14ac:dyDescent="0.25">
      <c r="A26" s="59"/>
      <c r="B26" s="6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45"/>
      <c r="AG26" s="45"/>
      <c r="AH26" s="45"/>
    </row>
    <row r="27" spans="1:34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45"/>
      <c r="AG27" s="45"/>
      <c r="AH27" s="45"/>
    </row>
    <row r="28" spans="1:34" ht="21" x14ac:dyDescent="0.35">
      <c r="A28" s="59"/>
      <c r="B28" s="66"/>
      <c r="C28" s="59"/>
      <c r="D28" s="59"/>
      <c r="E28" s="59"/>
      <c r="F28" s="59"/>
      <c r="G28" s="59"/>
      <c r="H28" s="59"/>
      <c r="I28" s="59"/>
      <c r="J28" s="59"/>
      <c r="K28" s="125" t="s">
        <v>303</v>
      </c>
      <c r="L28" s="59"/>
      <c r="M28" s="59"/>
      <c r="N28" s="59"/>
      <c r="O28" s="59"/>
      <c r="P28" s="59"/>
      <c r="Q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45"/>
      <c r="AG28" s="45"/>
      <c r="AH28" s="45"/>
    </row>
    <row r="29" spans="1:34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T29" s="45" t="s">
        <v>273</v>
      </c>
      <c r="AF29" s="45"/>
      <c r="AG29" s="45"/>
      <c r="AH29" s="45"/>
    </row>
    <row r="30" spans="1:34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T30" s="45"/>
      <c r="AF30" s="45"/>
      <c r="AG30" s="45"/>
      <c r="AH30" s="45"/>
    </row>
    <row r="31" spans="1:34" ht="18.75" x14ac:dyDescent="0.3">
      <c r="A31" s="145" t="s">
        <v>380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45"/>
      <c r="AG31" s="45"/>
      <c r="AH31" s="45"/>
    </row>
    <row r="32" spans="1:34" ht="15.75" x14ac:dyDescent="0.25">
      <c r="A32" s="81" t="s">
        <v>538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45"/>
      <c r="AG32" s="45"/>
      <c r="AH32" s="45"/>
    </row>
    <row r="33" spans="1:3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S33" s="15" t="s">
        <v>381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x14ac:dyDescent="0.25">
      <c r="A34" s="59"/>
      <c r="B34" s="66" t="s">
        <v>377</v>
      </c>
      <c r="C34" s="59"/>
      <c r="D34" s="62"/>
      <c r="E34" s="64"/>
      <c r="F34" s="59"/>
      <c r="G34" s="113" t="s">
        <v>378</v>
      </c>
      <c r="H34" s="114"/>
      <c r="I34" s="115"/>
      <c r="J34" s="59"/>
      <c r="K34" s="66" t="s">
        <v>376</v>
      </c>
      <c r="L34" s="62"/>
      <c r="M34" s="64"/>
      <c r="N34" s="59"/>
      <c r="O34" s="59"/>
      <c r="P34" s="59"/>
      <c r="Q34" s="59"/>
      <c r="S34" s="15" t="s">
        <v>382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s="50" customFormat="1" x14ac:dyDescent="0.25">
      <c r="A35" s="59"/>
      <c r="B35" s="59"/>
      <c r="C35" s="59"/>
      <c r="D35" s="59"/>
      <c r="E35" s="59"/>
      <c r="F35" s="59"/>
      <c r="G35" s="109" t="s">
        <v>379</v>
      </c>
      <c r="H35" s="110"/>
      <c r="I35" s="111"/>
      <c r="J35" s="59"/>
      <c r="K35" s="59"/>
      <c r="L35" s="59"/>
      <c r="M35" s="59"/>
      <c r="N35" s="59"/>
      <c r="O35" s="59"/>
      <c r="P35" s="59"/>
      <c r="Q35" s="59"/>
      <c r="S35" s="15" t="s">
        <v>383</v>
      </c>
      <c r="V35" s="50" t="s">
        <v>329</v>
      </c>
      <c r="Z35" s="50" t="s">
        <v>332</v>
      </c>
      <c r="AD35" s="50" t="s">
        <v>335</v>
      </c>
    </row>
    <row r="36" spans="1:31" s="50" customFormat="1" ht="15.75" x14ac:dyDescent="0.25">
      <c r="A36" s="10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S36" s="15" t="s">
        <v>384</v>
      </c>
      <c r="V36" s="50" t="s">
        <v>330</v>
      </c>
      <c r="Z36" s="50" t="s">
        <v>333</v>
      </c>
      <c r="AD36" s="50" t="s">
        <v>336</v>
      </c>
    </row>
    <row r="37" spans="1:31" s="50" customForma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5"/>
      <c r="S37" s="15" t="s">
        <v>386</v>
      </c>
      <c r="V37" s="50" t="s">
        <v>331</v>
      </c>
      <c r="Z37" s="50" t="s">
        <v>334</v>
      </c>
      <c r="AD37" s="50" t="s">
        <v>337</v>
      </c>
    </row>
    <row r="38" spans="1:31" s="50" customFormat="1" ht="15.75" x14ac:dyDescent="0.25">
      <c r="A38" s="81" t="s">
        <v>311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15"/>
      <c r="S38" s="15" t="s">
        <v>388</v>
      </c>
      <c r="Z38" s="50" t="s">
        <v>331</v>
      </c>
      <c r="AD38" s="50" t="s">
        <v>338</v>
      </c>
    </row>
    <row r="39" spans="1:31" s="50" customForma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50" t="s">
        <v>339</v>
      </c>
      <c r="AE39" s="15"/>
    </row>
    <row r="40" spans="1:31" s="50" customFormat="1" x14ac:dyDescent="0.25">
      <c r="A40" s="59"/>
      <c r="B40" s="62" t="s">
        <v>258</v>
      </c>
      <c r="C40" s="63"/>
      <c r="D40" s="64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15"/>
      <c r="S40" s="15"/>
      <c r="T40"/>
      <c r="U40"/>
      <c r="V40"/>
      <c r="W40"/>
      <c r="X40"/>
      <c r="Y40"/>
      <c r="Z40"/>
      <c r="AA40"/>
      <c r="AB40"/>
      <c r="AC40"/>
      <c r="AD40" s="50" t="s">
        <v>340</v>
      </c>
      <c r="AE40"/>
    </row>
    <row r="41" spans="1:31" s="50" customForma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15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50" customFormat="1" ht="15.75" x14ac:dyDescent="0.25">
      <c r="A42" s="81" t="s">
        <v>542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15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5" customForma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x14ac:dyDescent="0.25">
      <c r="A44" s="59"/>
      <c r="B44" s="172" t="s">
        <v>257</v>
      </c>
      <c r="C44" s="246" t="s">
        <v>312</v>
      </c>
      <c r="D44" s="247"/>
      <c r="E44" s="230" t="s">
        <v>186</v>
      </c>
      <c r="F44" s="23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31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7" spans="1:31" ht="18.75" x14ac:dyDescent="0.3">
      <c r="A47" s="145" t="s">
        <v>534</v>
      </c>
    </row>
    <row r="48" spans="1:31" ht="15.75" x14ac:dyDescent="0.25">
      <c r="A48" s="81" t="s">
        <v>538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9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9" x14ac:dyDescent="0.25">
      <c r="A50" s="59"/>
      <c r="B50" s="66" t="s">
        <v>377</v>
      </c>
      <c r="C50" s="59"/>
      <c r="D50" s="62"/>
      <c r="E50" s="64"/>
      <c r="F50" s="59"/>
      <c r="G50" s="103" t="s">
        <v>378</v>
      </c>
      <c r="H50" s="104"/>
      <c r="I50" s="105"/>
      <c r="J50" s="59"/>
      <c r="K50" s="66"/>
      <c r="L50" s="59"/>
      <c r="M50" s="59"/>
      <c r="N50" s="59"/>
      <c r="O50" s="230" t="s">
        <v>322</v>
      </c>
      <c r="P50" s="231"/>
      <c r="Q50" s="144"/>
    </row>
    <row r="51" spans="1:19" x14ac:dyDescent="0.25">
      <c r="A51" s="59"/>
      <c r="B51" s="59"/>
      <c r="C51" s="59"/>
      <c r="D51" s="59"/>
      <c r="E51" s="59"/>
      <c r="F51" s="59"/>
      <c r="G51" s="116" t="s">
        <v>379</v>
      </c>
      <c r="H51" s="117"/>
      <c r="I51" s="118"/>
      <c r="J51" s="59"/>
      <c r="K51" s="59"/>
      <c r="L51" s="59"/>
      <c r="M51" s="59"/>
      <c r="N51" s="59"/>
      <c r="O51" s="59"/>
      <c r="P51" s="59"/>
      <c r="Q51" s="59"/>
    </row>
    <row r="52" spans="1:19" ht="15.75" x14ac:dyDescent="0.25">
      <c r="A52" s="10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9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9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9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9" x14ac:dyDescent="0.25">
      <c r="S57" s="23"/>
    </row>
  </sheetData>
  <mergeCells count="5">
    <mergeCell ref="O50:P50"/>
    <mergeCell ref="Z24:AA24"/>
    <mergeCell ref="AC24:AD24"/>
    <mergeCell ref="C44:D44"/>
    <mergeCell ref="E44:F44"/>
  </mergeCells>
  <pageMargins left="0.13" right="0.12" top="0.56000000000000005" bottom="0.75" header="0.3" footer="0.3"/>
  <pageSetup orientation="landscape" r:id="rId1"/>
  <headerFooter>
    <oddHeader>&amp;A</oddHeader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P21" sqref="P21"/>
    </sheetView>
  </sheetViews>
  <sheetFormatPr defaultRowHeight="15" x14ac:dyDescent="0.25"/>
  <cols>
    <col min="1" max="1" width="19.140625" style="175" bestFit="1" customWidth="1"/>
    <col min="2" max="2" width="11.85546875" style="175" customWidth="1"/>
    <col min="3" max="3" width="30.5703125" style="175" bestFit="1" customWidth="1"/>
    <col min="4" max="5" width="13.85546875" style="175" bestFit="1" customWidth="1"/>
    <col min="6" max="6" width="16.42578125" style="175" bestFit="1" customWidth="1"/>
    <col min="7" max="7" width="17.5703125" style="175" customWidth="1"/>
    <col min="8" max="8" width="12.7109375" style="175" bestFit="1" customWidth="1"/>
    <col min="9" max="9" width="12.7109375" style="175" customWidth="1"/>
    <col min="10" max="10" width="13.28515625" style="175" bestFit="1" customWidth="1"/>
    <col min="11" max="11" width="10.85546875" style="175" bestFit="1" customWidth="1"/>
    <col min="12" max="12" width="10.140625" style="175" customWidth="1"/>
    <col min="13" max="13" width="9.5703125" style="175" customWidth="1"/>
    <col min="14" max="16384" width="9.140625" style="175"/>
  </cols>
  <sheetData>
    <row r="1" spans="1:19" x14ac:dyDescent="0.25">
      <c r="A1" s="18" t="s">
        <v>304</v>
      </c>
      <c r="B1" s="17"/>
      <c r="C1" s="17"/>
      <c r="D1" s="18" t="s">
        <v>536</v>
      </c>
      <c r="E1" s="17"/>
      <c r="F1" s="18"/>
      <c r="G1" s="18" t="s">
        <v>321</v>
      </c>
      <c r="H1" s="17"/>
      <c r="I1" s="17"/>
      <c r="J1" s="17"/>
      <c r="K1" s="17"/>
      <c r="L1" s="17"/>
      <c r="M1" s="17"/>
      <c r="N1" s="15"/>
      <c r="O1" s="15"/>
      <c r="P1" s="50"/>
      <c r="Q1" s="50"/>
      <c r="R1" s="50"/>
      <c r="S1" s="50"/>
    </row>
    <row r="2" spans="1:19" s="15" customFormat="1" ht="30" customHeight="1" x14ac:dyDescent="0.25">
      <c r="A2" s="20" t="s">
        <v>186</v>
      </c>
      <c r="B2" s="21" t="s">
        <v>385</v>
      </c>
      <c r="C2" s="228" t="s">
        <v>253</v>
      </c>
      <c r="D2" s="248" t="s">
        <v>190</v>
      </c>
      <c r="E2" s="249"/>
      <c r="F2" s="171" t="s">
        <v>191</v>
      </c>
      <c r="G2" s="147"/>
      <c r="H2" s="147"/>
      <c r="I2" s="147"/>
      <c r="J2" s="147"/>
      <c r="P2" s="50"/>
      <c r="Q2" s="50"/>
      <c r="R2" s="50"/>
      <c r="S2" s="50"/>
    </row>
    <row r="3" spans="1:19" s="15" customFormat="1" x14ac:dyDescent="0.25">
      <c r="A3" s="153"/>
      <c r="B3" s="229"/>
      <c r="C3" s="229"/>
      <c r="D3" s="229"/>
      <c r="E3" s="229"/>
      <c r="F3" s="229"/>
      <c r="G3" s="229"/>
      <c r="H3" s="229"/>
      <c r="I3" s="229"/>
      <c r="J3" s="229"/>
      <c r="P3" s="50"/>
      <c r="Q3" s="50"/>
      <c r="R3" s="50"/>
      <c r="S3" s="50"/>
    </row>
    <row r="4" spans="1:19" s="15" customFormat="1" x14ac:dyDescent="0.25">
      <c r="A4" s="153"/>
      <c r="B4" s="229"/>
      <c r="C4" s="229"/>
      <c r="D4" s="229"/>
      <c r="E4" s="229"/>
      <c r="F4" s="229"/>
      <c r="G4" s="229"/>
      <c r="H4" s="229"/>
      <c r="I4" s="229"/>
      <c r="J4" s="229"/>
      <c r="P4" s="50"/>
      <c r="Q4" s="50"/>
      <c r="R4" s="50"/>
      <c r="S4" s="50"/>
    </row>
    <row r="5" spans="1:19" x14ac:dyDescent="0.25">
      <c r="A5" s="237" t="s">
        <v>318</v>
      </c>
      <c r="B5" s="237"/>
      <c r="C5" s="237"/>
      <c r="D5" s="237"/>
      <c r="E5" s="237"/>
      <c r="F5" s="237"/>
      <c r="G5" s="237"/>
    </row>
    <row r="6" spans="1:19" x14ac:dyDescent="0.25">
      <c r="A6" s="237" t="s">
        <v>0</v>
      </c>
      <c r="B6" s="237"/>
      <c r="C6" s="237"/>
      <c r="D6" s="237"/>
      <c r="E6" s="237"/>
      <c r="F6" s="237"/>
      <c r="G6" s="237"/>
    </row>
    <row r="7" spans="1:19" x14ac:dyDescent="0.25">
      <c r="A7" s="250" t="s">
        <v>317</v>
      </c>
      <c r="B7" s="250"/>
      <c r="C7" s="250"/>
      <c r="D7" s="250"/>
      <c r="E7" s="250"/>
      <c r="F7" s="250"/>
      <c r="G7" s="250"/>
    </row>
    <row r="8" spans="1:19" ht="15.75" x14ac:dyDescent="0.25">
      <c r="A8" s="1"/>
      <c r="B8" s="1"/>
      <c r="C8" s="1"/>
      <c r="D8" s="1"/>
      <c r="E8" s="1"/>
      <c r="F8" s="1"/>
      <c r="G8" s="1"/>
    </row>
    <row r="9" spans="1:19" ht="30" x14ac:dyDescent="0.25">
      <c r="A9" s="2" t="s">
        <v>251</v>
      </c>
      <c r="B9" s="2" t="s">
        <v>174</v>
      </c>
      <c r="C9" s="2" t="s">
        <v>31</v>
      </c>
      <c r="D9" s="2" t="s">
        <v>33</v>
      </c>
      <c r="E9" s="2" t="s">
        <v>529</v>
      </c>
      <c r="F9" s="2" t="s">
        <v>36</v>
      </c>
      <c r="G9" s="2" t="s">
        <v>37</v>
      </c>
      <c r="H9" s="2" t="s">
        <v>598</v>
      </c>
      <c r="I9" s="154" t="s">
        <v>412</v>
      </c>
      <c r="J9" s="154" t="s">
        <v>413</v>
      </c>
      <c r="K9" s="154" t="s">
        <v>414</v>
      </c>
      <c r="L9" s="154" t="s">
        <v>415</v>
      </c>
      <c r="M9" s="154" t="s">
        <v>416</v>
      </c>
    </row>
    <row r="10" spans="1:19" x14ac:dyDescent="0.25">
      <c r="A10" s="131" t="s">
        <v>175</v>
      </c>
      <c r="B10" s="39" t="s">
        <v>176</v>
      </c>
      <c r="C10" s="39" t="s">
        <v>177</v>
      </c>
      <c r="D10" s="40">
        <v>505000</v>
      </c>
      <c r="E10" s="40">
        <v>0</v>
      </c>
      <c r="F10" s="40">
        <v>0</v>
      </c>
      <c r="G10" s="40">
        <v>505000</v>
      </c>
      <c r="H10" s="40">
        <v>0</v>
      </c>
      <c r="I10" s="157" t="s">
        <v>417</v>
      </c>
      <c r="J10" s="155">
        <v>110101</v>
      </c>
      <c r="K10" s="156">
        <v>91000</v>
      </c>
      <c r="L10" s="158">
        <v>110</v>
      </c>
      <c r="M10" s="158">
        <v>501</v>
      </c>
    </row>
    <row r="11" spans="1:19" x14ac:dyDescent="0.25">
      <c r="A11" s="132" t="s">
        <v>178</v>
      </c>
      <c r="B11" s="41" t="s">
        <v>176</v>
      </c>
      <c r="C11" s="41" t="s">
        <v>177</v>
      </c>
      <c r="D11" s="42">
        <v>0</v>
      </c>
      <c r="E11" s="42">
        <v>85589.96</v>
      </c>
      <c r="F11" s="42">
        <v>115558.93</v>
      </c>
      <c r="G11" s="43">
        <v>-201148.89</v>
      </c>
      <c r="H11" s="42">
        <v>0</v>
      </c>
      <c r="I11" s="161" t="s">
        <v>417</v>
      </c>
      <c r="J11" s="162">
        <v>110101</v>
      </c>
      <c r="K11" s="163">
        <v>91000</v>
      </c>
      <c r="L11" s="164">
        <v>110</v>
      </c>
      <c r="M11" s="164">
        <v>501</v>
      </c>
    </row>
    <row r="12" spans="1:19" x14ac:dyDescent="0.25">
      <c r="A12" s="6" t="s">
        <v>107</v>
      </c>
      <c r="B12" s="6" t="s">
        <v>51</v>
      </c>
      <c r="C12" s="6" t="s">
        <v>51</v>
      </c>
      <c r="D12" s="7">
        <v>505000</v>
      </c>
      <c r="E12" s="7">
        <v>85589.96</v>
      </c>
      <c r="F12" s="7">
        <v>115558.93</v>
      </c>
      <c r="G12" s="7">
        <v>303851.11</v>
      </c>
      <c r="H12" s="7">
        <v>0</v>
      </c>
      <c r="I12" s="159"/>
      <c r="J12" s="160"/>
      <c r="K12" s="160"/>
      <c r="L12" s="160"/>
      <c r="M12" s="160"/>
    </row>
    <row r="14" spans="1:19" x14ac:dyDescent="0.25">
      <c r="A14" s="18" t="s">
        <v>304</v>
      </c>
      <c r="B14" s="17"/>
      <c r="C14" s="17"/>
      <c r="D14" s="18" t="s">
        <v>536</v>
      </c>
      <c r="E14" s="17"/>
      <c r="F14" s="18"/>
      <c r="G14" s="18" t="s">
        <v>321</v>
      </c>
      <c r="H14" s="17"/>
      <c r="I14" s="17"/>
      <c r="J14" s="17"/>
      <c r="K14" s="17"/>
      <c r="L14" s="17"/>
      <c r="M14" s="17"/>
    </row>
    <row r="15" spans="1:19" s="15" customFormat="1" ht="34.5" customHeight="1" x14ac:dyDescent="0.25">
      <c r="A15" s="20" t="s">
        <v>186</v>
      </c>
      <c r="B15" s="21" t="s">
        <v>385</v>
      </c>
      <c r="C15" s="228" t="s">
        <v>253</v>
      </c>
      <c r="D15" s="248" t="s">
        <v>190</v>
      </c>
      <c r="E15" s="249"/>
      <c r="F15" s="171" t="s">
        <v>191</v>
      </c>
      <c r="G15" s="146"/>
    </row>
    <row r="16" spans="1:19" s="15" customFormat="1" x14ac:dyDescent="0.25">
      <c r="A16" s="146"/>
      <c r="D16" s="146"/>
      <c r="F16" s="146"/>
      <c r="G16" s="146"/>
    </row>
    <row r="17" spans="1:14" s="15" customFormat="1" x14ac:dyDescent="0.25">
      <c r="A17" s="146"/>
      <c r="D17" s="146"/>
      <c r="F17" s="146"/>
      <c r="G17" s="146"/>
    </row>
    <row r="18" spans="1:14" x14ac:dyDescent="0.25">
      <c r="A18" s="237" t="s">
        <v>318</v>
      </c>
      <c r="B18" s="237"/>
      <c r="C18" s="237"/>
      <c r="D18" s="237"/>
      <c r="E18" s="237"/>
      <c r="F18" s="237"/>
      <c r="G18" s="237"/>
    </row>
    <row r="19" spans="1:14" x14ac:dyDescent="0.25">
      <c r="A19" s="237" t="s">
        <v>0</v>
      </c>
      <c r="B19" s="237"/>
      <c r="C19" s="237"/>
      <c r="D19" s="237"/>
      <c r="E19" s="237"/>
      <c r="F19" s="237"/>
      <c r="G19" s="237"/>
    </row>
    <row r="20" spans="1:14" x14ac:dyDescent="0.25">
      <c r="A20" s="250" t="s">
        <v>319</v>
      </c>
      <c r="B20" s="250"/>
      <c r="C20" s="250"/>
      <c r="D20" s="250"/>
      <c r="E20" s="250"/>
      <c r="F20" s="250"/>
      <c r="G20" s="250"/>
    </row>
    <row r="22" spans="1:14" ht="30" x14ac:dyDescent="0.25">
      <c r="A22" s="2" t="s">
        <v>251</v>
      </c>
      <c r="B22" s="2" t="s">
        <v>174</v>
      </c>
      <c r="C22" s="2" t="s">
        <v>31</v>
      </c>
      <c r="D22" s="2" t="s">
        <v>33</v>
      </c>
      <c r="E22" s="2" t="s">
        <v>529</v>
      </c>
      <c r="F22" s="2" t="s">
        <v>36</v>
      </c>
      <c r="G22" s="2" t="s">
        <v>37</v>
      </c>
      <c r="H22" s="2" t="s">
        <v>598</v>
      </c>
      <c r="I22" s="154" t="s">
        <v>412</v>
      </c>
      <c r="J22" s="154" t="s">
        <v>413</v>
      </c>
      <c r="K22" s="154" t="s">
        <v>414</v>
      </c>
      <c r="L22" s="154" t="s">
        <v>415</v>
      </c>
      <c r="M22" s="154" t="s">
        <v>416</v>
      </c>
    </row>
    <row r="23" spans="1:14" x14ac:dyDescent="0.25">
      <c r="A23" s="131" t="s">
        <v>179</v>
      </c>
      <c r="B23" s="39" t="s">
        <v>176</v>
      </c>
      <c r="C23" s="39" t="s">
        <v>180</v>
      </c>
      <c r="D23" s="40">
        <v>1841881.15</v>
      </c>
      <c r="E23" s="40">
        <v>1759820.31</v>
      </c>
      <c r="F23" s="40">
        <v>0</v>
      </c>
      <c r="G23" s="40">
        <v>82060.84</v>
      </c>
      <c r="H23" s="40">
        <v>0</v>
      </c>
      <c r="I23" s="157" t="s">
        <v>417</v>
      </c>
      <c r="J23" s="155">
        <v>110101</v>
      </c>
      <c r="K23" s="156">
        <v>91000</v>
      </c>
      <c r="L23" s="158">
        <v>110</v>
      </c>
      <c r="M23" s="158">
        <v>501</v>
      </c>
    </row>
    <row r="24" spans="1:14" x14ac:dyDescent="0.25">
      <c r="A24" s="132" t="s">
        <v>181</v>
      </c>
      <c r="B24" s="41" t="s">
        <v>176</v>
      </c>
      <c r="C24" s="41" t="s">
        <v>180</v>
      </c>
      <c r="D24" s="42">
        <v>174807</v>
      </c>
      <c r="E24" s="42">
        <v>174807</v>
      </c>
      <c r="F24" s="42">
        <v>0</v>
      </c>
      <c r="G24" s="42">
        <v>0</v>
      </c>
      <c r="H24" s="42">
        <v>0</v>
      </c>
      <c r="I24" s="161" t="s">
        <v>417</v>
      </c>
      <c r="J24" s="162">
        <v>110101</v>
      </c>
      <c r="K24" s="163">
        <v>91000</v>
      </c>
      <c r="L24" s="164">
        <v>110</v>
      </c>
      <c r="M24" s="164">
        <v>501</v>
      </c>
    </row>
    <row r="25" spans="1:14" x14ac:dyDescent="0.25">
      <c r="A25" s="131" t="s">
        <v>182</v>
      </c>
      <c r="B25" s="39" t="s">
        <v>176</v>
      </c>
      <c r="C25" s="39" t="s">
        <v>180</v>
      </c>
      <c r="D25" s="40">
        <v>125000</v>
      </c>
      <c r="E25" s="40">
        <v>125000</v>
      </c>
      <c r="F25" s="40">
        <v>0</v>
      </c>
      <c r="G25" s="40">
        <v>0</v>
      </c>
      <c r="H25" s="40">
        <v>0</v>
      </c>
      <c r="I25" s="157" t="s">
        <v>417</v>
      </c>
      <c r="J25" s="155">
        <v>110101</v>
      </c>
      <c r="K25" s="156">
        <v>91000</v>
      </c>
      <c r="L25" s="158">
        <v>110</v>
      </c>
      <c r="M25" s="158">
        <v>501</v>
      </c>
    </row>
    <row r="26" spans="1:14" x14ac:dyDescent="0.25">
      <c r="A26" s="132" t="s">
        <v>183</v>
      </c>
      <c r="B26" s="41" t="s">
        <v>176</v>
      </c>
      <c r="C26" s="41" t="s">
        <v>180</v>
      </c>
      <c r="D26" s="42">
        <v>50000</v>
      </c>
      <c r="E26" s="42">
        <v>50000</v>
      </c>
      <c r="F26" s="42">
        <v>0</v>
      </c>
      <c r="G26" s="42">
        <v>0</v>
      </c>
      <c r="H26" s="42">
        <v>0</v>
      </c>
      <c r="I26" s="161" t="s">
        <v>417</v>
      </c>
      <c r="J26" s="162">
        <v>110101</v>
      </c>
      <c r="K26" s="163">
        <v>91000</v>
      </c>
      <c r="L26" s="164">
        <v>110</v>
      </c>
      <c r="M26" s="164">
        <v>501</v>
      </c>
    </row>
    <row r="27" spans="1:14" x14ac:dyDescent="0.25">
      <c r="A27" s="6" t="s">
        <v>107</v>
      </c>
      <c r="B27" s="6" t="s">
        <v>51</v>
      </c>
      <c r="C27" s="6" t="s">
        <v>51</v>
      </c>
      <c r="D27" s="7">
        <v>2191688.15</v>
      </c>
      <c r="E27" s="7">
        <v>2109627.31</v>
      </c>
      <c r="F27" s="7">
        <v>0</v>
      </c>
      <c r="G27" s="7">
        <v>82060.84</v>
      </c>
      <c r="H27" s="7">
        <v>0</v>
      </c>
      <c r="I27" s="159"/>
      <c r="J27" s="159"/>
      <c r="K27" s="159"/>
      <c r="L27" s="159"/>
      <c r="M27" s="159"/>
    </row>
    <row r="29" spans="1:14" x14ac:dyDescent="0.25">
      <c r="A29" s="18" t="s">
        <v>304</v>
      </c>
      <c r="B29" s="17"/>
      <c r="C29" s="17"/>
      <c r="D29" s="18" t="s">
        <v>536</v>
      </c>
      <c r="E29" s="17"/>
      <c r="F29" s="18"/>
      <c r="G29" s="18" t="s">
        <v>321</v>
      </c>
      <c r="H29" s="17"/>
      <c r="I29" s="17"/>
      <c r="J29" s="17"/>
      <c r="K29" s="17"/>
      <c r="L29" s="17"/>
      <c r="M29" s="17"/>
      <c r="N29" s="17"/>
    </row>
    <row r="30" spans="1:14" s="15" customFormat="1" ht="33" customHeight="1" x14ac:dyDescent="0.25">
      <c r="A30" s="20" t="s">
        <v>186</v>
      </c>
      <c r="B30" s="21" t="s">
        <v>385</v>
      </c>
      <c r="C30" s="228" t="s">
        <v>253</v>
      </c>
      <c r="D30" s="248" t="s">
        <v>190</v>
      </c>
      <c r="E30" s="249"/>
      <c r="F30" s="171" t="s">
        <v>191</v>
      </c>
      <c r="G30" s="146"/>
    </row>
    <row r="31" spans="1:14" s="15" customFormat="1" x14ac:dyDescent="0.25">
      <c r="A31" s="146"/>
      <c r="D31" s="146"/>
      <c r="F31" s="146"/>
      <c r="G31" s="146"/>
    </row>
    <row r="32" spans="1:14" s="15" customFormat="1" x14ac:dyDescent="0.25">
      <c r="A32" s="146"/>
      <c r="D32" s="146"/>
      <c r="F32" s="146"/>
      <c r="G32" s="146"/>
    </row>
    <row r="33" spans="1:13" x14ac:dyDescent="0.25">
      <c r="A33" s="237" t="s">
        <v>318</v>
      </c>
      <c r="B33" s="237"/>
      <c r="C33" s="237"/>
      <c r="D33" s="237"/>
      <c r="E33" s="237"/>
      <c r="F33" s="237"/>
      <c r="G33" s="237"/>
    </row>
    <row r="34" spans="1:13" x14ac:dyDescent="0.25">
      <c r="A34" s="237" t="s">
        <v>0</v>
      </c>
      <c r="B34" s="237"/>
      <c r="C34" s="237"/>
      <c r="D34" s="237"/>
      <c r="E34" s="237"/>
      <c r="F34" s="237"/>
      <c r="G34" s="237"/>
    </row>
    <row r="35" spans="1:13" x14ac:dyDescent="0.25">
      <c r="A35" s="250" t="s">
        <v>591</v>
      </c>
      <c r="B35" s="250"/>
      <c r="C35" s="250"/>
      <c r="D35" s="250"/>
      <c r="E35" s="250"/>
      <c r="F35" s="250"/>
      <c r="G35" s="250"/>
    </row>
    <row r="36" spans="1:13" x14ac:dyDescent="0.25">
      <c r="A36" s="99" t="s">
        <v>320</v>
      </c>
    </row>
    <row r="38" spans="1:13" ht="30" x14ac:dyDescent="0.25">
      <c r="A38" s="2" t="s">
        <v>251</v>
      </c>
      <c r="B38" s="2" t="s">
        <v>174</v>
      </c>
      <c r="C38" s="2" t="s">
        <v>31</v>
      </c>
      <c r="D38" s="2" t="s">
        <v>33</v>
      </c>
      <c r="E38" s="2" t="s">
        <v>529</v>
      </c>
      <c r="F38" s="2" t="s">
        <v>36</v>
      </c>
      <c r="G38" s="2" t="s">
        <v>37</v>
      </c>
      <c r="H38" s="2" t="s">
        <v>598</v>
      </c>
      <c r="I38" s="154" t="s">
        <v>412</v>
      </c>
      <c r="J38" s="154" t="s">
        <v>413</v>
      </c>
      <c r="K38" s="154" t="s">
        <v>414</v>
      </c>
      <c r="L38" s="154" t="s">
        <v>415</v>
      </c>
      <c r="M38" s="154" t="s">
        <v>416</v>
      </c>
    </row>
    <row r="39" spans="1:13" x14ac:dyDescent="0.25">
      <c r="A39" s="131" t="s">
        <v>179</v>
      </c>
      <c r="B39" s="39" t="s">
        <v>176</v>
      </c>
      <c r="C39" s="39" t="s">
        <v>180</v>
      </c>
      <c r="D39" s="40">
        <v>1841881.15</v>
      </c>
      <c r="E39" s="40">
        <v>1759820.31</v>
      </c>
      <c r="F39" s="40">
        <v>0</v>
      </c>
      <c r="G39" s="40">
        <v>82060.84</v>
      </c>
      <c r="H39" s="40">
        <v>0</v>
      </c>
      <c r="I39" s="157" t="s">
        <v>417</v>
      </c>
      <c r="J39" s="155">
        <v>110101</v>
      </c>
      <c r="K39" s="156">
        <v>91000</v>
      </c>
      <c r="L39" s="158">
        <v>110</v>
      </c>
      <c r="M39" s="158">
        <v>501</v>
      </c>
    </row>
    <row r="40" spans="1:13" x14ac:dyDescent="0.25">
      <c r="A40" s="132" t="s">
        <v>181</v>
      </c>
      <c r="B40" s="41" t="s">
        <v>176</v>
      </c>
      <c r="C40" s="41" t="s">
        <v>180</v>
      </c>
      <c r="D40" s="42">
        <v>174807</v>
      </c>
      <c r="E40" s="42">
        <v>174807</v>
      </c>
      <c r="F40" s="42">
        <v>0</v>
      </c>
      <c r="G40" s="42">
        <v>0</v>
      </c>
      <c r="H40" s="42">
        <v>0</v>
      </c>
      <c r="I40" s="161" t="s">
        <v>417</v>
      </c>
      <c r="J40" s="162">
        <v>110101</v>
      </c>
      <c r="K40" s="163">
        <v>91000</v>
      </c>
      <c r="L40" s="164">
        <v>110</v>
      </c>
      <c r="M40" s="164">
        <v>501</v>
      </c>
    </row>
    <row r="41" spans="1:13" x14ac:dyDescent="0.25">
      <c r="A41" s="131" t="s">
        <v>182</v>
      </c>
      <c r="B41" s="39" t="s">
        <v>176</v>
      </c>
      <c r="C41" s="39" t="s">
        <v>180</v>
      </c>
      <c r="D41" s="40">
        <v>125000</v>
      </c>
      <c r="E41" s="40">
        <v>125000</v>
      </c>
      <c r="F41" s="40">
        <v>0</v>
      </c>
      <c r="G41" s="40">
        <v>0</v>
      </c>
      <c r="H41" s="40">
        <v>0</v>
      </c>
      <c r="I41" s="157" t="s">
        <v>417</v>
      </c>
      <c r="J41" s="155">
        <v>110101</v>
      </c>
      <c r="K41" s="156">
        <v>91000</v>
      </c>
      <c r="L41" s="158">
        <v>110</v>
      </c>
      <c r="M41" s="158">
        <v>501</v>
      </c>
    </row>
    <row r="42" spans="1:13" x14ac:dyDescent="0.25">
      <c r="A42" s="132" t="s">
        <v>183</v>
      </c>
      <c r="B42" s="41" t="s">
        <v>176</v>
      </c>
      <c r="C42" s="41" t="s">
        <v>180</v>
      </c>
      <c r="D42" s="42">
        <v>50000</v>
      </c>
      <c r="E42" s="42">
        <v>50000</v>
      </c>
      <c r="F42" s="42">
        <v>0</v>
      </c>
      <c r="G42" s="42">
        <v>0</v>
      </c>
      <c r="H42" s="42">
        <v>0</v>
      </c>
      <c r="I42" s="161" t="s">
        <v>417</v>
      </c>
      <c r="J42" s="162">
        <v>110101</v>
      </c>
      <c r="K42" s="163">
        <v>91000</v>
      </c>
      <c r="L42" s="164">
        <v>110</v>
      </c>
      <c r="M42" s="164">
        <v>501</v>
      </c>
    </row>
    <row r="43" spans="1:13" x14ac:dyDescent="0.25">
      <c r="A43" s="6" t="s">
        <v>107</v>
      </c>
      <c r="B43" s="6" t="s">
        <v>51</v>
      </c>
      <c r="C43" s="6" t="s">
        <v>51</v>
      </c>
      <c r="D43" s="7">
        <v>2191688.15</v>
      </c>
      <c r="E43" s="7">
        <v>2109627.31</v>
      </c>
      <c r="F43" s="7">
        <v>0</v>
      </c>
      <c r="G43" s="7">
        <v>82060.84</v>
      </c>
      <c r="H43" s="7">
        <v>0</v>
      </c>
      <c r="I43" s="159"/>
      <c r="J43" s="159"/>
      <c r="K43" s="159"/>
      <c r="L43" s="159"/>
      <c r="M43" s="159"/>
    </row>
    <row r="46" spans="1:13" ht="21" x14ac:dyDescent="0.35">
      <c r="A46" s="133" t="s">
        <v>353</v>
      </c>
    </row>
  </sheetData>
  <mergeCells count="12">
    <mergeCell ref="A34:G34"/>
    <mergeCell ref="A35:G35"/>
    <mergeCell ref="A18:G18"/>
    <mergeCell ref="A19:G19"/>
    <mergeCell ref="A20:G20"/>
    <mergeCell ref="A33:G33"/>
    <mergeCell ref="D2:E2"/>
    <mergeCell ref="D15:E15"/>
    <mergeCell ref="D30:E30"/>
    <mergeCell ref="A5:G5"/>
    <mergeCell ref="A6:G6"/>
    <mergeCell ref="A7:G7"/>
  </mergeCells>
  <pageMargins left="0.15" right="0.12" top="0.33" bottom="0.35" header="0.13" footer="0.13"/>
  <pageSetup scale="85" orientation="landscape" r:id="rId1"/>
  <headerFooter>
    <oddHeader>&amp;A</oddHeader>
    <oddFooter>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22" workbookViewId="0">
      <selection activeCell="A47" sqref="A47"/>
    </sheetView>
  </sheetViews>
  <sheetFormatPr defaultRowHeight="15" x14ac:dyDescent="0.25"/>
  <cols>
    <col min="1" max="1" width="7.85546875" style="45" customWidth="1"/>
    <col min="2" max="2" width="12.5703125" style="45" customWidth="1"/>
    <col min="3" max="5" width="9.140625" style="45"/>
    <col min="6" max="6" width="18.5703125" style="45" customWidth="1"/>
    <col min="7" max="8" width="9.140625" style="45"/>
    <col min="9" max="9" width="11.140625" style="45" customWidth="1"/>
    <col min="10" max="17" width="9.140625" style="45"/>
    <col min="18" max="18" width="3.85546875" style="15" customWidth="1"/>
    <col min="19" max="19" width="14" style="45" customWidth="1"/>
    <col min="20" max="31" width="9.140625" style="45"/>
  </cols>
  <sheetData>
    <row r="1" spans="1:33" s="45" customForma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5"/>
      <c r="S1" s="18" t="s">
        <v>304</v>
      </c>
      <c r="T1" s="17"/>
      <c r="U1" s="17"/>
      <c r="V1" s="17"/>
      <c r="W1" s="18" t="s">
        <v>536</v>
      </c>
      <c r="X1" s="18"/>
      <c r="Y1" s="17"/>
      <c r="Z1" s="17"/>
      <c r="AA1" s="17"/>
      <c r="AB1" s="18" t="s">
        <v>357</v>
      </c>
      <c r="AC1" s="17"/>
      <c r="AD1" s="17"/>
      <c r="AE1" s="17"/>
      <c r="AF1" s="17"/>
      <c r="AG1" s="15"/>
    </row>
    <row r="2" spans="1:33" x14ac:dyDescent="0.25">
      <c r="A2" s="18" t="s">
        <v>304</v>
      </c>
      <c r="B2" s="17"/>
      <c r="C2" s="17"/>
      <c r="D2" s="17"/>
      <c r="E2" s="18"/>
      <c r="F2" s="17"/>
      <c r="G2" s="18" t="s">
        <v>536</v>
      </c>
      <c r="H2" s="17"/>
      <c r="I2" s="17"/>
      <c r="J2" s="18"/>
      <c r="K2" s="17"/>
      <c r="L2" s="17"/>
      <c r="M2" s="17"/>
      <c r="N2" s="17"/>
      <c r="O2" s="17"/>
      <c r="P2" s="17"/>
      <c r="Q2" s="17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3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S3" s="61" t="s">
        <v>255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3" ht="15.75" x14ac:dyDescent="0.25">
      <c r="A4" s="81" t="s">
        <v>541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S4" s="119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59"/>
    </row>
    <row r="5" spans="1:33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S5" s="66" t="s">
        <v>316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3" x14ac:dyDescent="0.25">
      <c r="A6" s="59"/>
      <c r="B6" s="59"/>
      <c r="C6" s="80" t="s">
        <v>260</v>
      </c>
      <c r="D6" s="59"/>
      <c r="E6" s="59"/>
      <c r="F6" s="59"/>
      <c r="G6" s="128"/>
      <c r="H6" s="129" t="s">
        <v>262</v>
      </c>
      <c r="I6" s="128"/>
      <c r="J6" s="59"/>
      <c r="K6" s="59"/>
      <c r="L6" s="128"/>
      <c r="M6" s="129" t="s">
        <v>261</v>
      </c>
      <c r="N6" s="128"/>
      <c r="O6" s="59"/>
      <c r="P6" s="59"/>
      <c r="Q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3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S7" s="120"/>
      <c r="T7" s="65"/>
      <c r="U7" s="65"/>
      <c r="V7" s="98"/>
      <c r="W7" s="65"/>
      <c r="X7" s="120" t="s">
        <v>259</v>
      </c>
      <c r="Y7" s="65"/>
      <c r="Z7" s="65"/>
      <c r="AA7" s="59"/>
      <c r="AB7" s="59"/>
      <c r="AC7" s="120" t="s">
        <v>358</v>
      </c>
      <c r="AD7" s="65"/>
      <c r="AE7" s="65"/>
      <c r="AF7" s="59"/>
    </row>
    <row r="8" spans="1:33" x14ac:dyDescent="0.25">
      <c r="A8" s="59"/>
      <c r="B8" s="66" t="s">
        <v>291</v>
      </c>
      <c r="C8" s="59"/>
      <c r="D8" s="59"/>
      <c r="E8" s="59"/>
      <c r="F8" s="59"/>
      <c r="G8" s="79" t="s">
        <v>263</v>
      </c>
      <c r="H8" s="59"/>
      <c r="I8" s="59"/>
      <c r="J8" s="59"/>
      <c r="K8" s="59"/>
      <c r="L8" s="126" t="s">
        <v>300</v>
      </c>
      <c r="M8" s="59"/>
      <c r="N8" s="59"/>
      <c r="O8" s="59"/>
      <c r="P8" s="59"/>
      <c r="Q8" s="59"/>
      <c r="S8" s="120"/>
      <c r="T8" s="65"/>
      <c r="U8" s="65"/>
      <c r="V8" s="98"/>
      <c r="W8" s="65"/>
      <c r="X8" s="121" t="s">
        <v>323</v>
      </c>
      <c r="Y8" s="122"/>
      <c r="Z8" s="122"/>
      <c r="AA8" s="123"/>
      <c r="AB8" s="59"/>
      <c r="AC8" s="121" t="s">
        <v>474</v>
      </c>
      <c r="AD8" s="122"/>
      <c r="AE8" s="122"/>
      <c r="AF8" s="123"/>
    </row>
    <row r="9" spans="1:33" x14ac:dyDescent="0.25">
      <c r="A9" s="59"/>
      <c r="B9" s="59"/>
      <c r="C9" s="59"/>
      <c r="D9" s="59"/>
      <c r="E9" s="59"/>
      <c r="F9" s="59"/>
      <c r="G9" s="79" t="s">
        <v>264</v>
      </c>
      <c r="H9" s="59"/>
      <c r="I9" s="59"/>
      <c r="J9" s="59"/>
      <c r="K9" s="59"/>
      <c r="L9" s="126" t="s">
        <v>301</v>
      </c>
      <c r="M9" s="59"/>
      <c r="N9" s="59"/>
      <c r="O9" s="59"/>
      <c r="P9" s="59"/>
      <c r="Q9" s="59"/>
      <c r="S9" s="120"/>
      <c r="T9" s="65"/>
      <c r="U9" s="65"/>
      <c r="V9" s="98"/>
      <c r="W9" s="65"/>
      <c r="X9" s="106" t="s">
        <v>365</v>
      </c>
      <c r="Y9" s="107"/>
      <c r="Z9" s="107"/>
      <c r="AA9" s="108"/>
      <c r="AB9" s="59"/>
      <c r="AC9" s="106" t="s">
        <v>365</v>
      </c>
      <c r="AD9" s="107"/>
      <c r="AE9" s="107"/>
      <c r="AF9" s="108"/>
    </row>
    <row r="10" spans="1:33" x14ac:dyDescent="0.25">
      <c r="A10" s="59"/>
      <c r="B10" s="66" t="s">
        <v>286</v>
      </c>
      <c r="C10" s="59"/>
      <c r="D10" s="59"/>
      <c r="E10" s="59"/>
      <c r="F10" s="59"/>
      <c r="G10" s="79" t="s">
        <v>265</v>
      </c>
      <c r="H10" s="59"/>
      <c r="I10" s="59"/>
      <c r="J10" s="59"/>
      <c r="K10" s="59"/>
      <c r="L10" s="126" t="s">
        <v>299</v>
      </c>
      <c r="M10" s="59"/>
      <c r="N10" s="59"/>
      <c r="O10" s="59"/>
      <c r="P10" s="59"/>
      <c r="Q10" s="59"/>
      <c r="S10" s="120"/>
      <c r="T10" s="65"/>
      <c r="U10" s="65"/>
      <c r="V10" s="98"/>
      <c r="W10" s="65"/>
      <c r="X10" s="106" t="s">
        <v>324</v>
      </c>
      <c r="Y10" s="107"/>
      <c r="Z10" s="107"/>
      <c r="AA10" s="108"/>
      <c r="AB10" s="59"/>
      <c r="AC10" s="134" t="s">
        <v>359</v>
      </c>
      <c r="AD10" s="107"/>
      <c r="AE10" s="107"/>
      <c r="AF10" s="108"/>
    </row>
    <row r="11" spans="1:33" x14ac:dyDescent="0.25">
      <c r="A11" s="59"/>
      <c r="B11" s="59"/>
      <c r="C11" s="59"/>
      <c r="D11" s="59"/>
      <c r="E11" s="59"/>
      <c r="F11" s="59"/>
      <c r="G11" s="79" t="s">
        <v>266</v>
      </c>
      <c r="H11" s="59"/>
      <c r="I11" s="59"/>
      <c r="J11" s="59"/>
      <c r="K11" s="59"/>
      <c r="L11" s="126" t="s">
        <v>296</v>
      </c>
      <c r="M11" s="59"/>
      <c r="N11" s="59"/>
      <c r="O11" s="59"/>
      <c r="P11" s="59"/>
      <c r="Q11" s="59"/>
      <c r="S11" s="120"/>
      <c r="T11" s="65"/>
      <c r="U11" s="65"/>
      <c r="V11" s="98"/>
      <c r="W11" s="65"/>
      <c r="X11" s="106" t="s">
        <v>325</v>
      </c>
      <c r="Y11" s="107"/>
      <c r="Z11" s="107"/>
      <c r="AA11" s="108"/>
      <c r="AB11" s="59"/>
      <c r="AC11" s="134" t="s">
        <v>360</v>
      </c>
      <c r="AD11" s="107"/>
      <c r="AE11" s="107"/>
      <c r="AF11" s="108"/>
    </row>
    <row r="12" spans="1:33" x14ac:dyDescent="0.25">
      <c r="A12" s="59"/>
      <c r="B12" s="66" t="s">
        <v>313</v>
      </c>
      <c r="C12" s="59"/>
      <c r="D12" s="59"/>
      <c r="E12" s="59"/>
      <c r="F12" s="59"/>
      <c r="G12" s="79" t="s">
        <v>267</v>
      </c>
      <c r="H12" s="59"/>
      <c r="I12" s="59"/>
      <c r="J12" s="59"/>
      <c r="K12" s="59"/>
      <c r="L12" s="126" t="s">
        <v>302</v>
      </c>
      <c r="M12" s="59"/>
      <c r="N12" s="59"/>
      <c r="O12" s="59"/>
      <c r="P12" s="59"/>
      <c r="Q12" s="59"/>
      <c r="S12" s="65"/>
      <c r="T12" s="65"/>
      <c r="U12" s="65"/>
      <c r="V12" s="65"/>
      <c r="W12" s="65"/>
      <c r="X12" s="106" t="s">
        <v>326</v>
      </c>
      <c r="Y12" s="107"/>
      <c r="Z12" s="107"/>
      <c r="AA12" s="108"/>
      <c r="AB12" s="59"/>
      <c r="AC12" s="134" t="s">
        <v>361</v>
      </c>
      <c r="AD12" s="107"/>
      <c r="AE12" s="107"/>
      <c r="AF12" s="108"/>
    </row>
    <row r="13" spans="1:33" x14ac:dyDescent="0.25">
      <c r="A13" s="59"/>
      <c r="B13" s="59"/>
      <c r="C13" s="59"/>
      <c r="D13" s="59"/>
      <c r="E13" s="59"/>
      <c r="F13" s="59"/>
      <c r="G13" s="79" t="s">
        <v>268</v>
      </c>
      <c r="H13" s="59"/>
      <c r="I13" s="59"/>
      <c r="J13" s="59"/>
      <c r="K13" s="59"/>
      <c r="L13" s="126" t="s">
        <v>294</v>
      </c>
      <c r="M13" s="59"/>
      <c r="N13" s="59"/>
      <c r="O13" s="59"/>
      <c r="P13" s="59"/>
      <c r="Q13" s="59"/>
      <c r="S13" s="120"/>
      <c r="T13" s="65"/>
      <c r="U13" s="65"/>
      <c r="V13" s="98"/>
      <c r="W13" s="65"/>
      <c r="X13" s="106" t="s">
        <v>327</v>
      </c>
      <c r="Y13" s="107"/>
      <c r="Z13" s="107"/>
      <c r="AA13" s="108"/>
      <c r="AB13" s="59"/>
      <c r="AC13" s="134" t="s">
        <v>362</v>
      </c>
      <c r="AD13" s="107"/>
      <c r="AE13" s="107"/>
      <c r="AF13" s="108"/>
    </row>
    <row r="14" spans="1:33" x14ac:dyDescent="0.25">
      <c r="A14" s="59"/>
      <c r="B14" s="66" t="s">
        <v>292</v>
      </c>
      <c r="C14" s="59"/>
      <c r="D14" s="59"/>
      <c r="E14" s="59"/>
      <c r="F14" s="59"/>
      <c r="G14" s="79" t="s">
        <v>269</v>
      </c>
      <c r="H14" s="59"/>
      <c r="I14" s="59"/>
      <c r="J14" s="59"/>
      <c r="K14" s="59"/>
      <c r="L14" s="126" t="s">
        <v>430</v>
      </c>
      <c r="M14" s="59"/>
      <c r="N14" s="59"/>
      <c r="O14" s="59"/>
      <c r="P14" s="59"/>
      <c r="Q14" s="59"/>
      <c r="S14" s="65"/>
      <c r="T14" s="65"/>
      <c r="U14" s="65"/>
      <c r="V14" s="65"/>
      <c r="W14" s="65"/>
      <c r="X14" s="109" t="s">
        <v>328</v>
      </c>
      <c r="Y14" s="110"/>
      <c r="Z14" s="110"/>
      <c r="AA14" s="111"/>
      <c r="AB14" s="59"/>
      <c r="AC14" s="135" t="s">
        <v>363</v>
      </c>
      <c r="AD14" s="110"/>
      <c r="AE14" s="110"/>
      <c r="AF14" s="111"/>
    </row>
    <row r="15" spans="1:33" x14ac:dyDescent="0.25">
      <c r="A15" s="59"/>
      <c r="B15" s="59"/>
      <c r="C15" s="59"/>
      <c r="D15" s="59"/>
      <c r="E15" s="59"/>
      <c r="F15" s="59"/>
      <c r="G15" s="79" t="s">
        <v>270</v>
      </c>
      <c r="H15" s="59"/>
      <c r="I15" s="59"/>
      <c r="J15" s="59"/>
      <c r="K15" s="59"/>
      <c r="L15" s="126" t="s">
        <v>293</v>
      </c>
      <c r="M15" s="59"/>
      <c r="N15" s="59"/>
      <c r="O15" s="59"/>
      <c r="P15" s="59"/>
      <c r="Q15" s="59"/>
      <c r="S15" s="65"/>
      <c r="T15" s="65"/>
      <c r="U15" s="65"/>
      <c r="V15" s="65"/>
      <c r="W15" s="65"/>
      <c r="X15" s="65"/>
      <c r="Y15" s="65"/>
      <c r="Z15" s="65"/>
      <c r="AA15" s="59"/>
      <c r="AB15" s="59"/>
      <c r="AC15" s="59"/>
      <c r="AD15" s="59"/>
      <c r="AE15" s="59"/>
      <c r="AF15" s="59"/>
    </row>
    <row r="16" spans="1:33" x14ac:dyDescent="0.25">
      <c r="A16" s="59"/>
      <c r="B16" s="66" t="s">
        <v>373</v>
      </c>
      <c r="C16" s="59"/>
      <c r="D16" s="59"/>
      <c r="E16" s="59"/>
      <c r="F16" s="59"/>
      <c r="G16" s="79" t="s">
        <v>271</v>
      </c>
      <c r="H16" s="59"/>
      <c r="I16" s="59"/>
      <c r="J16" s="59"/>
      <c r="K16" s="59"/>
      <c r="L16" s="126" t="s">
        <v>429</v>
      </c>
      <c r="M16" s="59"/>
      <c r="N16" s="59"/>
      <c r="O16" s="59"/>
      <c r="P16" s="59"/>
      <c r="Q16" s="59"/>
      <c r="S16" s="120"/>
      <c r="T16" s="65"/>
      <c r="U16" s="65"/>
      <c r="V16" s="98"/>
      <c r="W16" s="65"/>
      <c r="X16" s="65"/>
      <c r="Y16" s="65"/>
      <c r="Z16" s="65"/>
      <c r="AA16" s="59"/>
      <c r="AB16" s="59"/>
      <c r="AC16" s="59"/>
      <c r="AD16" s="59"/>
      <c r="AE16" s="59"/>
      <c r="AF16" s="59"/>
    </row>
    <row r="17" spans="1:32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26" t="s">
        <v>295</v>
      </c>
      <c r="M17" s="59"/>
      <c r="N17" s="59"/>
      <c r="O17" s="59"/>
      <c r="P17" s="59"/>
      <c r="Q17" s="59"/>
      <c r="S17" s="65"/>
      <c r="T17" s="65"/>
      <c r="U17" s="65"/>
      <c r="V17" s="65"/>
      <c r="W17" s="65"/>
      <c r="X17" s="65"/>
      <c r="Y17" s="65"/>
      <c r="Z17" s="65"/>
      <c r="AA17" s="59"/>
      <c r="AB17" s="59"/>
      <c r="AC17" s="59"/>
      <c r="AD17" s="59"/>
      <c r="AE17" s="59"/>
      <c r="AF17" s="59"/>
    </row>
    <row r="18" spans="1:32" x14ac:dyDescent="0.25">
      <c r="A18" s="59"/>
      <c r="B18" s="66" t="s">
        <v>287</v>
      </c>
      <c r="C18" s="59"/>
      <c r="D18" s="59"/>
      <c r="E18" s="59"/>
      <c r="F18" s="59"/>
      <c r="G18" s="59"/>
      <c r="H18" s="59"/>
      <c r="I18" s="59"/>
      <c r="J18" s="59"/>
      <c r="K18" s="59"/>
      <c r="L18" s="126" t="s">
        <v>298</v>
      </c>
      <c r="M18" s="59"/>
      <c r="N18" s="59"/>
      <c r="O18" s="59"/>
      <c r="P18" s="59"/>
      <c r="Q18" s="59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59"/>
    </row>
    <row r="19" spans="1:32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26" t="s">
        <v>297</v>
      </c>
      <c r="M19" s="59"/>
      <c r="N19" s="59"/>
      <c r="O19" s="59"/>
      <c r="P19" s="59"/>
      <c r="Q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x14ac:dyDescent="0.25">
      <c r="A20" s="59"/>
      <c r="B20" s="66" t="s">
        <v>288</v>
      </c>
      <c r="C20" s="59"/>
      <c r="D20" s="59"/>
      <c r="E20" s="59"/>
      <c r="F20" s="59"/>
      <c r="G20" s="59"/>
      <c r="H20" s="59"/>
      <c r="I20" s="59"/>
      <c r="J20" s="59"/>
      <c r="K20" s="59"/>
      <c r="L20" s="126" t="s">
        <v>305</v>
      </c>
      <c r="M20" s="59"/>
      <c r="N20" s="59"/>
      <c r="O20" s="59"/>
      <c r="P20" s="59"/>
      <c r="Q20" s="59"/>
      <c r="S20" s="59"/>
      <c r="T20" s="59"/>
      <c r="U20" s="65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5"/>
      <c r="AD21" s="65"/>
      <c r="AE21" s="59"/>
      <c r="AF21" s="59"/>
    </row>
    <row r="22" spans="1:32" x14ac:dyDescent="0.25">
      <c r="A22" s="59"/>
      <c r="B22" s="66" t="s">
        <v>289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S23" s="61" t="s">
        <v>256</v>
      </c>
      <c r="T23" s="60"/>
      <c r="U23" s="60"/>
      <c r="V23" s="60"/>
      <c r="W23" s="59"/>
      <c r="X23" s="59"/>
      <c r="Y23" s="59"/>
      <c r="Z23" s="61" t="s">
        <v>481</v>
      </c>
      <c r="AA23" s="60"/>
      <c r="AB23" s="60"/>
      <c r="AC23" s="60"/>
      <c r="AD23" s="60"/>
      <c r="AE23" s="60"/>
      <c r="AF23" s="60"/>
    </row>
    <row r="24" spans="1:32" ht="18.75" x14ac:dyDescent="0.3">
      <c r="A24" s="59"/>
      <c r="B24" s="66" t="s">
        <v>290</v>
      </c>
      <c r="C24" s="59"/>
      <c r="D24" s="59"/>
      <c r="E24" s="59"/>
      <c r="F24" s="59"/>
      <c r="G24" s="59"/>
      <c r="H24" s="59"/>
      <c r="I24" s="59"/>
      <c r="J24" s="59"/>
      <c r="K24" s="127" t="s">
        <v>342</v>
      </c>
      <c r="L24" s="59"/>
      <c r="M24" s="59"/>
      <c r="N24" s="59"/>
      <c r="O24" s="59"/>
      <c r="P24" s="59"/>
      <c r="Q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124"/>
      <c r="L25" s="59"/>
      <c r="M25" s="59"/>
      <c r="N25" s="59"/>
      <c r="O25" s="59"/>
      <c r="P25" s="59"/>
      <c r="Q25" s="59"/>
      <c r="S25" s="62" t="s">
        <v>258</v>
      </c>
      <c r="T25" s="63"/>
      <c r="U25" s="64"/>
      <c r="V25" s="59"/>
      <c r="W25" s="59"/>
      <c r="X25" s="136" t="s">
        <v>364</v>
      </c>
      <c r="Y25" s="59"/>
      <c r="Z25" s="244" t="s">
        <v>257</v>
      </c>
      <c r="AA25" s="245"/>
      <c r="AB25" s="86" t="s">
        <v>315</v>
      </c>
      <c r="AC25" s="230" t="s">
        <v>186</v>
      </c>
      <c r="AD25" s="231"/>
      <c r="AE25" s="59"/>
      <c r="AF25" s="59"/>
    </row>
    <row r="26" spans="1:32" x14ac:dyDescent="0.25">
      <c r="A26" s="59"/>
      <c r="B26" s="6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21" x14ac:dyDescent="0.35">
      <c r="A28" s="59"/>
      <c r="B28" s="66"/>
      <c r="C28" s="59"/>
      <c r="D28" s="59"/>
      <c r="E28" s="59"/>
      <c r="F28" s="59"/>
      <c r="G28" s="59"/>
      <c r="H28" s="59"/>
      <c r="I28" s="59"/>
      <c r="J28" s="59"/>
      <c r="K28" s="125" t="s">
        <v>303</v>
      </c>
      <c r="L28" s="59"/>
      <c r="M28" s="59"/>
      <c r="N28" s="59"/>
      <c r="O28" s="59"/>
      <c r="P28" s="59"/>
      <c r="Q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32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32" ht="18.75" x14ac:dyDescent="0.3">
      <c r="A30" s="145" t="s">
        <v>527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45" t="s">
        <v>273</v>
      </c>
    </row>
    <row r="31" spans="1:32" ht="15.75" x14ac:dyDescent="0.25">
      <c r="A31" s="81" t="s">
        <v>538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32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x14ac:dyDescent="0.25">
      <c r="A33" s="59"/>
      <c r="B33" s="66" t="s">
        <v>377</v>
      </c>
      <c r="C33" s="59"/>
      <c r="D33" s="62"/>
      <c r="E33" s="64"/>
      <c r="F33" s="59"/>
      <c r="G33" s="113" t="s">
        <v>528</v>
      </c>
      <c r="H33" s="114"/>
      <c r="I33" s="115"/>
      <c r="J33" s="59"/>
      <c r="K33" s="66" t="s">
        <v>376</v>
      </c>
      <c r="L33" s="62"/>
      <c r="M33" s="64"/>
      <c r="N33" s="59"/>
      <c r="O33" s="59"/>
      <c r="P33" s="59"/>
      <c r="Q33" s="59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x14ac:dyDescent="0.25">
      <c r="A34" s="59"/>
      <c r="B34" s="59"/>
      <c r="C34" s="59"/>
      <c r="D34" s="59"/>
      <c r="E34" s="59"/>
      <c r="F34" s="59"/>
      <c r="G34" s="109" t="s">
        <v>576</v>
      </c>
      <c r="H34" s="110"/>
      <c r="I34" s="111"/>
      <c r="J34" s="59"/>
      <c r="K34" s="59"/>
      <c r="L34" s="59"/>
      <c r="M34" s="59"/>
      <c r="N34" s="59"/>
      <c r="O34" s="59"/>
      <c r="P34" s="59"/>
      <c r="Q34" s="59"/>
      <c r="S34" s="15" t="s">
        <v>381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15.75" x14ac:dyDescent="0.25">
      <c r="A35" s="101"/>
      <c r="B35" s="65"/>
      <c r="C35" s="65"/>
      <c r="D35" s="65"/>
      <c r="E35" s="65"/>
      <c r="F35" s="65"/>
      <c r="G35" s="65"/>
      <c r="H35" s="65"/>
      <c r="I35" s="65"/>
      <c r="J35" s="66" t="s">
        <v>575</v>
      </c>
      <c r="K35" s="220"/>
      <c r="L35" s="220"/>
      <c r="M35" s="221"/>
      <c r="N35" s="82"/>
      <c r="O35" s="65"/>
      <c r="P35" s="65"/>
      <c r="Q35" s="65"/>
      <c r="R35" s="50"/>
      <c r="S35" s="15" t="s">
        <v>382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50"/>
      <c r="S36" s="15" t="s">
        <v>383</v>
      </c>
      <c r="T36" s="50"/>
      <c r="U36" s="50"/>
      <c r="V36" s="50" t="s">
        <v>329</v>
      </c>
      <c r="W36" s="50"/>
      <c r="X36" s="50"/>
      <c r="Y36" s="50"/>
      <c r="Z36" s="50" t="s">
        <v>332</v>
      </c>
      <c r="AA36" s="50"/>
      <c r="AB36" s="50"/>
      <c r="AC36" s="50"/>
      <c r="AD36" s="50" t="s">
        <v>366</v>
      </c>
      <c r="AE36" s="50"/>
    </row>
    <row r="37" spans="1:31" ht="15.75" x14ac:dyDescent="0.25">
      <c r="A37" s="81" t="s">
        <v>311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S37" s="15" t="s">
        <v>384</v>
      </c>
      <c r="T37" s="50"/>
      <c r="U37" s="50"/>
      <c r="V37" s="50" t="s">
        <v>330</v>
      </c>
      <c r="W37" s="50"/>
      <c r="X37" s="50"/>
      <c r="Y37" s="50"/>
      <c r="Z37" s="50" t="s">
        <v>333</v>
      </c>
      <c r="AA37" s="50"/>
      <c r="AB37" s="50"/>
      <c r="AC37" s="50"/>
      <c r="AD37" s="50"/>
      <c r="AE37" s="50"/>
    </row>
    <row r="38" spans="1:3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S38" s="15" t="s">
        <v>386</v>
      </c>
      <c r="T38" s="50"/>
      <c r="U38" s="50"/>
      <c r="V38" s="50" t="s">
        <v>331</v>
      </c>
      <c r="W38" s="50"/>
      <c r="X38" s="50"/>
      <c r="Y38" s="50"/>
      <c r="Z38" s="50" t="s">
        <v>334</v>
      </c>
      <c r="AA38" s="50"/>
      <c r="AB38" s="50"/>
      <c r="AC38" s="50"/>
      <c r="AD38" s="50"/>
      <c r="AE38" s="50"/>
    </row>
    <row r="39" spans="1:31" x14ac:dyDescent="0.25">
      <c r="A39" s="59"/>
      <c r="B39" s="62" t="s">
        <v>258</v>
      </c>
      <c r="C39" s="63"/>
      <c r="D39" s="6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S39" s="15" t="s">
        <v>387</v>
      </c>
      <c r="T39" s="50"/>
      <c r="U39" s="50"/>
      <c r="V39" s="50"/>
      <c r="W39" s="50"/>
      <c r="X39" s="50"/>
      <c r="Y39" s="50"/>
      <c r="Z39" s="50" t="s">
        <v>331</v>
      </c>
      <c r="AA39" s="50"/>
      <c r="AB39" s="50"/>
      <c r="AC39" s="50"/>
      <c r="AD39" s="50"/>
      <c r="AE39" s="50"/>
    </row>
    <row r="40" spans="1:31" s="50" customForma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31" s="50" customFormat="1" ht="15.75" x14ac:dyDescent="0.25">
      <c r="A41" s="81" t="s">
        <v>480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31" s="50" customForma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31" s="50" customFormat="1" x14ac:dyDescent="0.25">
      <c r="A43" s="59"/>
      <c r="B43" s="172" t="s">
        <v>257</v>
      </c>
      <c r="C43" s="246" t="s">
        <v>312</v>
      </c>
      <c r="D43" s="247"/>
      <c r="E43" s="230" t="s">
        <v>186</v>
      </c>
      <c r="F43" s="23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S43" s="50" t="s">
        <v>419</v>
      </c>
    </row>
    <row r="44" spans="1:31" s="50" customFormat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31" s="50" customForma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31" s="50" customFormat="1" ht="18.75" x14ac:dyDescent="0.3">
      <c r="A46" s="145" t="s">
        <v>577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31" s="50" customFormat="1" ht="15.75" x14ac:dyDescent="0.25">
      <c r="A47" s="81" t="s">
        <v>538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31" s="50" customForma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8" s="50" customFormat="1" x14ac:dyDescent="0.25">
      <c r="A49" s="59"/>
      <c r="B49" s="66" t="s">
        <v>377</v>
      </c>
      <c r="C49" s="59"/>
      <c r="D49" s="62"/>
      <c r="E49" s="64"/>
      <c r="F49" s="59"/>
      <c r="G49" s="103" t="s">
        <v>528</v>
      </c>
      <c r="H49" s="104"/>
      <c r="I49" s="105"/>
      <c r="J49" s="59"/>
      <c r="K49" s="66"/>
      <c r="L49" s="59"/>
      <c r="M49" s="59"/>
      <c r="N49" s="59"/>
      <c r="O49" s="230" t="s">
        <v>322</v>
      </c>
      <c r="P49" s="231"/>
      <c r="Q49" s="149"/>
      <c r="R49" s="112"/>
    </row>
    <row r="50" spans="1:18" x14ac:dyDescent="0.25">
      <c r="A50" s="59"/>
      <c r="B50" s="59"/>
      <c r="C50" s="59"/>
      <c r="D50" s="59"/>
      <c r="E50" s="59"/>
      <c r="F50" s="59"/>
      <c r="G50" s="116" t="s">
        <v>576</v>
      </c>
      <c r="H50" s="117"/>
      <c r="I50" s="118"/>
      <c r="J50" s="59"/>
      <c r="K50" s="59"/>
      <c r="L50" s="59"/>
      <c r="M50" s="59"/>
      <c r="N50" s="59"/>
      <c r="O50" s="59"/>
      <c r="P50" s="59"/>
      <c r="Q50" s="59"/>
    </row>
    <row r="51" spans="1:18" ht="15.75" x14ac:dyDescent="0.25">
      <c r="A51" s="10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50"/>
    </row>
    <row r="52" spans="1:18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50"/>
    </row>
    <row r="53" spans="1:18" x14ac:dyDescent="0.25">
      <c r="A53" s="59"/>
      <c r="B53" s="59"/>
      <c r="C53" s="59"/>
      <c r="D53" s="220"/>
      <c r="E53" s="66" t="s">
        <v>575</v>
      </c>
      <c r="F53" s="66"/>
      <c r="G53" s="59"/>
      <c r="H53" s="82"/>
      <c r="I53" s="59"/>
      <c r="J53" s="59"/>
      <c r="K53" s="59"/>
      <c r="L53" s="59"/>
      <c r="M53" s="59"/>
      <c r="N53" s="59"/>
      <c r="O53" s="59"/>
      <c r="P53" s="59"/>
      <c r="Q53" s="59"/>
    </row>
    <row r="54" spans="1:18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8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8" spans="1:18" x14ac:dyDescent="0.25">
      <c r="C58" s="45" t="s">
        <v>418</v>
      </c>
    </row>
  </sheetData>
  <mergeCells count="5">
    <mergeCell ref="O49:P49"/>
    <mergeCell ref="Z25:AA25"/>
    <mergeCell ref="AC25:AD25"/>
    <mergeCell ref="C43:D43"/>
    <mergeCell ref="E43:F43"/>
  </mergeCells>
  <pageMargins left="0.13" right="0.12" top="0.75" bottom="0.75" header="0.3" footer="0.3"/>
  <pageSetup orientation="landscape" r:id="rId1"/>
  <headerFooter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of Changes</vt:lpstr>
      <vt:lpstr>New Main Menu Design</vt:lpstr>
      <vt:lpstr>Menu Preferences Redesign</vt:lpstr>
      <vt:lpstr>New 1-all shows Replace-2-4-5-8</vt:lpstr>
      <vt:lpstr>New 1-non Grant</vt:lpstr>
      <vt:lpstr>New 1-Grant</vt:lpstr>
      <vt:lpstr>Menu for New Combined 6 &amp; 7</vt:lpstr>
      <vt:lpstr>New Combined 6 &amp; 7</vt:lpstr>
      <vt:lpstr>Menu for New Report 9</vt:lpstr>
      <vt:lpstr>New Report 9 Layout-detail</vt:lpstr>
      <vt:lpstr>New Rpt 11&amp;12 Combined</vt:lpstr>
      <vt:lpstr>Menu for Enhanced Rpt 18</vt:lpstr>
      <vt:lpstr>New Enhanced Report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WRS Rpt 1 - Summary</dc:title>
  <dc:creator>Yessenia Mendoza-Tate</dc:creator>
  <cp:lastModifiedBy>Karl D Wallin</cp:lastModifiedBy>
  <cp:lastPrinted>2014-10-30T12:44:11Z</cp:lastPrinted>
  <dcterms:created xsi:type="dcterms:W3CDTF">2014-10-02T13:36:56Z</dcterms:created>
  <dcterms:modified xsi:type="dcterms:W3CDTF">2015-03-10T12:54:29Z</dcterms:modified>
</cp:coreProperties>
</file>