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wolftech.ad.ncsu.edu\oit\Shares\UNIVBUD\Budget History\Benefits History\"/>
    </mc:Choice>
  </mc:AlternateContent>
  <xr:revisionPtr revIDLastSave="0" documentId="8_{433F96B0-60AE-4BCD-BADB-D91FF70AFD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Employee" sheetId="1" r:id="rId1"/>
    <sheet name="Increase on Existing Employe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2" l="1"/>
  <c r="N25" i="2" l="1"/>
  <c r="M25" i="2"/>
  <c r="L25" i="2"/>
  <c r="K25" i="2"/>
  <c r="J25" i="2"/>
  <c r="D25" i="2"/>
  <c r="C25" i="2"/>
  <c r="N24" i="2"/>
  <c r="M24" i="2"/>
  <c r="L24" i="2"/>
  <c r="K24" i="2"/>
  <c r="J24" i="2"/>
  <c r="D24" i="2"/>
  <c r="C24" i="2"/>
  <c r="N23" i="2"/>
  <c r="M23" i="2"/>
  <c r="L23" i="2"/>
  <c r="K23" i="2"/>
  <c r="J23" i="2"/>
  <c r="G23" i="2"/>
  <c r="D23" i="2"/>
  <c r="C23" i="2"/>
  <c r="N22" i="2"/>
  <c r="M22" i="2"/>
  <c r="L22" i="2"/>
  <c r="K22" i="2"/>
  <c r="J22" i="2"/>
  <c r="F22" i="2"/>
  <c r="D22" i="2"/>
  <c r="C22" i="2"/>
  <c r="N21" i="2"/>
  <c r="M21" i="2"/>
  <c r="L21" i="2"/>
  <c r="K21" i="2"/>
  <c r="J21" i="2"/>
  <c r="E21" i="2"/>
  <c r="D21" i="2"/>
  <c r="J14" i="2"/>
  <c r="J13" i="2"/>
  <c r="J12" i="2"/>
  <c r="J11" i="2"/>
  <c r="J10" i="2"/>
  <c r="I24" i="2" l="1"/>
  <c r="F33" i="2" s="1"/>
  <c r="I21" i="2"/>
  <c r="H30" i="2" s="1"/>
  <c r="I22" i="2"/>
  <c r="H31" i="2" s="1"/>
  <c r="I23" i="2"/>
  <c r="G32" i="2" s="1"/>
  <c r="I25" i="2"/>
  <c r="G34" i="2" s="1"/>
  <c r="O24" i="2"/>
  <c r="P24" i="2" s="1"/>
  <c r="G33" i="2"/>
  <c r="E33" i="2"/>
  <c r="H33" i="2"/>
  <c r="I33" i="2" l="1"/>
  <c r="O22" i="2"/>
  <c r="P22" i="2" s="1"/>
  <c r="F31" i="2"/>
  <c r="E31" i="2"/>
  <c r="I34" i="2"/>
  <c r="H34" i="2"/>
  <c r="E34" i="2"/>
  <c r="O25" i="2"/>
  <c r="P25" i="2" s="1"/>
  <c r="F34" i="2"/>
  <c r="H32" i="2"/>
  <c r="O23" i="2"/>
  <c r="P23" i="2" s="1"/>
  <c r="E32" i="2"/>
  <c r="I32" i="2"/>
  <c r="F32" i="2"/>
  <c r="G31" i="2"/>
  <c r="I31" i="2"/>
  <c r="I30" i="2"/>
  <c r="G30" i="2"/>
  <c r="O21" i="2"/>
  <c r="P21" i="2" s="1"/>
  <c r="F30" i="2"/>
  <c r="E30" i="2"/>
  <c r="J33" i="2"/>
  <c r="H35" i="2" l="1"/>
  <c r="E35" i="2"/>
  <c r="J34" i="2"/>
  <c r="F35" i="2"/>
  <c r="J32" i="2"/>
  <c r="J31" i="2"/>
  <c r="I35" i="2"/>
  <c r="G35" i="2"/>
  <c r="J30" i="2"/>
  <c r="N25" i="1"/>
  <c r="M25" i="1"/>
  <c r="L25" i="1"/>
  <c r="K25" i="1"/>
  <c r="J25" i="1"/>
  <c r="D25" i="1"/>
  <c r="C25" i="1"/>
  <c r="N24" i="1"/>
  <c r="M24" i="1"/>
  <c r="L24" i="1"/>
  <c r="K24" i="1"/>
  <c r="J24" i="1"/>
  <c r="H24" i="1"/>
  <c r="D24" i="1"/>
  <c r="C24" i="1"/>
  <c r="N23" i="1"/>
  <c r="M23" i="1"/>
  <c r="L23" i="1"/>
  <c r="K23" i="1"/>
  <c r="J23" i="1"/>
  <c r="H23" i="1"/>
  <c r="G23" i="1"/>
  <c r="D23" i="1"/>
  <c r="C23" i="1"/>
  <c r="N22" i="1"/>
  <c r="M22" i="1"/>
  <c r="L22" i="1"/>
  <c r="K22" i="1"/>
  <c r="J22" i="1"/>
  <c r="H22" i="1"/>
  <c r="F22" i="1"/>
  <c r="D22" i="1"/>
  <c r="C22" i="1"/>
  <c r="N21" i="1"/>
  <c r="M21" i="1"/>
  <c r="L21" i="1"/>
  <c r="K21" i="1"/>
  <c r="J21" i="1"/>
  <c r="H21" i="1"/>
  <c r="E21" i="1"/>
  <c r="D21" i="1"/>
  <c r="C21" i="1"/>
  <c r="J14" i="1"/>
  <c r="J13" i="1"/>
  <c r="J12" i="1"/>
  <c r="J11" i="1"/>
  <c r="J10" i="1"/>
  <c r="J35" i="2" l="1"/>
  <c r="I22" i="1"/>
  <c r="E31" i="1" s="1"/>
  <c r="I21" i="1"/>
  <c r="O21" i="1" s="1"/>
  <c r="P21" i="1" s="1"/>
  <c r="I25" i="1"/>
  <c r="I24" i="1"/>
  <c r="O24" i="1" s="1"/>
  <c r="P24" i="1" s="1"/>
  <c r="I23" i="1"/>
  <c r="G32" i="1" s="1"/>
  <c r="E34" i="1" l="1"/>
  <c r="G34" i="1"/>
  <c r="O25" i="1"/>
  <c r="P25" i="1" s="1"/>
  <c r="H34" i="1"/>
  <c r="F34" i="1"/>
  <c r="I34" i="1"/>
  <c r="I33" i="1"/>
  <c r="E33" i="1"/>
  <c r="G33" i="1"/>
  <c r="H33" i="1"/>
  <c r="F33" i="1"/>
  <c r="F31" i="1"/>
  <c r="I31" i="1"/>
  <c r="G31" i="1"/>
  <c r="H31" i="1"/>
  <c r="O22" i="1"/>
  <c r="P22" i="1" s="1"/>
  <c r="I30" i="1"/>
  <c r="H30" i="1"/>
  <c r="E30" i="1"/>
  <c r="F30" i="1"/>
  <c r="G30" i="1"/>
  <c r="E32" i="1"/>
  <c r="O23" i="1"/>
  <c r="P23" i="1" s="1"/>
  <c r="H32" i="1"/>
  <c r="I32" i="1"/>
  <c r="F32" i="1"/>
  <c r="J32" i="1" l="1"/>
  <c r="J34" i="1"/>
  <c r="J33" i="1"/>
  <c r="E35" i="1"/>
  <c r="I35" i="1"/>
  <c r="H35" i="1"/>
  <c r="J31" i="1"/>
  <c r="F35" i="1"/>
  <c r="G35" i="1"/>
  <c r="J30" i="1"/>
  <c r="J35" i="1" l="1"/>
</calcChain>
</file>

<file path=xl/sharedStrings.xml><?xml version="1.0" encoding="utf-8"?>
<sst xmlns="http://schemas.openxmlformats.org/spreadsheetml/2006/main" count="207" uniqueCount="83">
  <si>
    <t>(1)</t>
  </si>
  <si>
    <t>Please enter the information in the highlighted box and the benefits will be calculated in the chart below.  This tool is intended to help you calculate total expenses to budget.</t>
  </si>
  <si>
    <r>
      <t xml:space="preserve">THIS IS ONLY AN ESTIMATE.  </t>
    </r>
    <r>
      <rPr>
        <b/>
        <i/>
        <sz val="11"/>
        <rFont val="Arial"/>
        <family val="2"/>
      </rPr>
      <t>Please see the notes/assumptions below.</t>
    </r>
  </si>
  <si>
    <t>Enter</t>
  </si>
  <si>
    <t>Enter % distribution to Budget Codes</t>
  </si>
  <si>
    <t>Total %</t>
  </si>
  <si>
    <t>Tot Salary</t>
  </si>
  <si>
    <t>FTE</t>
  </si>
  <si>
    <t>91000 (Non-C&amp;G)</t>
  </si>
  <si>
    <t>91000 (C&amp;G)</t>
  </si>
  <si>
    <t>(must = 100)</t>
  </si>
  <si>
    <t>Post-doc</t>
  </si>
  <si>
    <t>Temp/Student Temp/Grads</t>
  </si>
  <si>
    <t>(2)</t>
  </si>
  <si>
    <t>Benefits Budget Calculation:</t>
  </si>
  <si>
    <t>Sub-Total</t>
  </si>
  <si>
    <t>Special Benefits*</t>
  </si>
  <si>
    <t>Total</t>
  </si>
  <si>
    <t>OASDI</t>
  </si>
  <si>
    <t>Medicare</t>
  </si>
  <si>
    <t>TSERS</t>
  </si>
  <si>
    <t>ORP</t>
  </si>
  <si>
    <t>LEO</t>
  </si>
  <si>
    <t>Medical</t>
  </si>
  <si>
    <t>Fringe</t>
  </si>
  <si>
    <t>Staff</t>
  </si>
  <si>
    <t>5182x</t>
  </si>
  <si>
    <t>5187x</t>
  </si>
  <si>
    <t>5188x</t>
  </si>
  <si>
    <t>51830 / 51832</t>
  </si>
  <si>
    <t>Benefits</t>
  </si>
  <si>
    <t>Sal &amp; Ben</t>
  </si>
  <si>
    <t>(3)</t>
  </si>
  <si>
    <t>Benefits Budget Summary:</t>
  </si>
  <si>
    <t>Budget Code</t>
  </si>
  <si>
    <t>Account</t>
  </si>
  <si>
    <t>(4)</t>
  </si>
  <si>
    <t>Notes/Assumptions:</t>
  </si>
  <si>
    <t>Type of Benefit</t>
  </si>
  <si>
    <t>Rate</t>
  </si>
  <si>
    <t>OASDI &amp; Medicare taxes on this tool are calculated on total gross.  Actual taxes may be less because gross wages</t>
  </si>
  <si>
    <t>Social Security (OASDI)</t>
  </si>
  <si>
    <t>for both taxes are reduced by pre-tax deductions for health, dental, vision, cancer and AD&amp;D insurances, Dependent</t>
  </si>
  <si>
    <t>Federal Health Ins (Medicare)</t>
  </si>
  <si>
    <t>Care, Flexible Spending Account and parking fees.</t>
  </si>
  <si>
    <t>Medical Insurance-Post Doc</t>
  </si>
  <si>
    <t>Special Benefits* (Budget Code 16030)</t>
  </si>
  <si>
    <t xml:space="preserve">of at least .75 FTE.  Calculation is based on FTE.  FTE .75 and greater is rounded up in the calculation to derive at </t>
  </si>
  <si>
    <t>Special Benefits* (Budget Code 16031)</t>
  </si>
  <si>
    <t xml:space="preserve">the annual amount. </t>
  </si>
  <si>
    <t>Special Benefits* (Budget Code 16032)</t>
  </si>
  <si>
    <t>Special Benefits* (Non-state projects-excl. Ledger 5)</t>
  </si>
  <si>
    <t>Temporary &amp; Non-Tenure Track Faculty employees working 30 hrs or more per week for 3 mths or more are eligible for</t>
  </si>
  <si>
    <t>Special Benefits* (Contracts &amp; Grants - Ledger 5)</t>
  </si>
  <si>
    <t>*</t>
  </si>
  <si>
    <t xml:space="preserve">following:  workers' compensation payments, unemployment self-insurance payments, disability payments, </t>
  </si>
  <si>
    <t>employee assistance program, as well as administrative charges for workers' compensation and NC Flex.</t>
  </si>
  <si>
    <t xml:space="preserve">The Personnel Benefits Pool covers all benefits for 16030 state appropriations projects 201XXX-249999 excluding </t>
  </si>
  <si>
    <t>The total benefits are normally budgeted in Account 51899.</t>
  </si>
  <si>
    <t>Salary Incr</t>
  </si>
  <si>
    <t>Current FTE</t>
  </si>
  <si>
    <t>N/A</t>
  </si>
  <si>
    <t>that. Students working as temporaries may qualify for exemption to FICA taxes.  This template assumes no exemption.</t>
  </si>
  <si>
    <t xml:space="preserve">Medical Insurance </t>
  </si>
  <si>
    <t xml:space="preserve">State Retirement (TSERS) </t>
  </si>
  <si>
    <t xml:space="preserve">State Retirement-Law Enforcement (LEO) </t>
  </si>
  <si>
    <t xml:space="preserve">Optional Retirement Program (ORP) </t>
  </si>
  <si>
    <t>SHRA - Law Enforcement</t>
  </si>
  <si>
    <t>EHRA/SHRA - TSERS participant</t>
  </si>
  <si>
    <t>EHRA/SHRA - ORP participant</t>
  </si>
  <si>
    <t xml:space="preserve">Retirement eligibility applies to permanent SHRA/EHRA employees of at least .75 FTE.  TSERS and ORP are capped </t>
  </si>
  <si>
    <t xml:space="preserve">Medical insurance applies to permanent SHRA/EHRA employees of at least .75 FTE and postdocs with an assignment </t>
  </si>
  <si>
    <t>202XXX.</t>
  </si>
  <si>
    <t xml:space="preserve">Special benefit rates (University Benefits Charge) pool funds proportionately from departments to pay for the </t>
  </si>
  <si>
    <t>.</t>
  </si>
  <si>
    <t xml:space="preserve">      </t>
  </si>
  <si>
    <r>
      <t xml:space="preserve">Benefits Budget Calculation Template for </t>
    </r>
    <r>
      <rPr>
        <b/>
        <u/>
        <sz val="14"/>
        <rFont val="Arial"/>
        <family val="2"/>
      </rPr>
      <t xml:space="preserve">New Employee </t>
    </r>
    <r>
      <rPr>
        <b/>
        <sz val="14"/>
        <rFont val="Arial"/>
        <family val="2"/>
      </rPr>
      <t>- Fiscal Year 2023-24</t>
    </r>
  </si>
  <si>
    <r>
      <t xml:space="preserve">Benefits Budget Calculation Template for </t>
    </r>
    <r>
      <rPr>
        <b/>
        <u/>
        <sz val="14"/>
        <rFont val="Arial"/>
        <family val="2"/>
      </rPr>
      <t xml:space="preserve">Increase on Existing Employee </t>
    </r>
    <r>
      <rPr>
        <b/>
        <sz val="14"/>
        <rFont val="Arial"/>
        <family val="2"/>
      </rPr>
      <t>- Fiscal Year 2023-24</t>
    </r>
  </si>
  <si>
    <t>Graduate Assistants may be eligible for GSSP health insurance at $3,093/yr; however, this template does not address</t>
  </si>
  <si>
    <t>Last Updated on 01/12/2024</t>
  </si>
  <si>
    <t>OASDI is capped in calendar year 2024 at $168,600 gross; however, this template does not address that cap.</t>
  </si>
  <si>
    <t>at $345,000; however, this template does not address that so it can be used for multiple FTE.</t>
  </si>
  <si>
    <t>Affordable Care Act (ACA) health insurance.  Employer cost: $184.36/mth, however, this template does not address that.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</si>
</sst>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color indexed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rgb="FF0070C0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sz val="5"/>
      <color theme="1"/>
      <name val="Calibri"/>
      <family val="2"/>
      <scheme val="minor"/>
    </font>
    <font>
      <sz val="5"/>
      <name val="Arial"/>
      <family val="2"/>
    </font>
    <font>
      <i/>
      <sz val="5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49" fontId="2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quotePrefix="1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1" xfId="0" applyBorder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0" fillId="0" borderId="5" xfId="0" applyBorder="1"/>
    <xf numFmtId="164" fontId="9" fillId="2" borderId="5" xfId="1" applyNumberFormat="1" applyFont="1" applyFill="1" applyBorder="1" applyAlignment="1" applyProtection="1">
      <alignment horizontal="center"/>
    </xf>
    <xf numFmtId="164" fontId="9" fillId="2" borderId="6" xfId="1" applyNumberFormat="1" applyFont="1" applyFill="1" applyBorder="1" applyAlignment="1" applyProtection="1">
      <alignment horizontal="center"/>
    </xf>
    <xf numFmtId="49" fontId="9" fillId="2" borderId="0" xfId="1" applyNumberFormat="1" applyFont="1" applyFill="1" applyBorder="1" applyAlignment="1" applyProtection="1">
      <alignment horizontal="center"/>
    </xf>
    <xf numFmtId="164" fontId="9" fillId="2" borderId="0" xfId="1" applyNumberFormat="1" applyFont="1" applyFill="1" applyBorder="1" applyAlignment="1" applyProtection="1">
      <alignment horizontal="center"/>
    </xf>
    <xf numFmtId="164" fontId="9" fillId="0" borderId="6" xfId="1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left" indent="1"/>
    </xf>
    <xf numFmtId="0" fontId="8" fillId="0" borderId="5" xfId="0" applyFont="1" applyBorder="1"/>
    <xf numFmtId="37" fontId="8" fillId="2" borderId="5" xfId="1" applyNumberFormat="1" applyFont="1" applyFill="1" applyBorder="1" applyProtection="1">
      <protection locked="0"/>
    </xf>
    <xf numFmtId="165" fontId="8" fillId="2" borderId="6" xfId="1" applyNumberFormat="1" applyFont="1" applyFill="1" applyBorder="1" applyProtection="1">
      <protection locked="0"/>
    </xf>
    <xf numFmtId="10" fontId="8" fillId="2" borderId="0" xfId="1" applyNumberFormat="1" applyFont="1" applyFill="1" applyBorder="1" applyProtection="1">
      <protection locked="0"/>
    </xf>
    <xf numFmtId="10" fontId="8" fillId="2" borderId="6" xfId="1" applyNumberFormat="1" applyFont="1" applyFill="1" applyBorder="1" applyProtection="1">
      <protection locked="0"/>
    </xf>
    <xf numFmtId="10" fontId="8" fillId="0" borderId="6" xfId="1" applyNumberFormat="1" applyFont="1" applyFill="1" applyBorder="1" applyProtection="1"/>
    <xf numFmtId="0" fontId="11" fillId="0" borderId="0" xfId="0" applyFont="1" applyAlignment="1">
      <alignment horizontal="left" indent="1"/>
    </xf>
    <xf numFmtId="0" fontId="8" fillId="0" borderId="7" xfId="0" applyFont="1" applyBorder="1"/>
    <xf numFmtId="37" fontId="8" fillId="2" borderId="7" xfId="1" applyNumberFormat="1" applyFont="1" applyFill="1" applyBorder="1" applyProtection="1">
      <protection locked="0"/>
    </xf>
    <xf numFmtId="165" fontId="8" fillId="2" borderId="8" xfId="1" applyNumberFormat="1" applyFont="1" applyFill="1" applyBorder="1" applyProtection="1">
      <protection locked="0"/>
    </xf>
    <xf numFmtId="10" fontId="8" fillId="2" borderId="9" xfId="1" applyNumberFormat="1" applyFont="1" applyFill="1" applyBorder="1" applyProtection="1">
      <protection locked="0"/>
    </xf>
    <xf numFmtId="10" fontId="8" fillId="2" borderId="8" xfId="1" applyNumberFormat="1" applyFont="1" applyFill="1" applyBorder="1" applyProtection="1">
      <protection locked="0"/>
    </xf>
    <xf numFmtId="10" fontId="8" fillId="0" borderId="8" xfId="1" applyNumberFormat="1" applyFont="1" applyFill="1" applyBorder="1" applyProtection="1"/>
    <xf numFmtId="164" fontId="8" fillId="0" borderId="0" xfId="1" applyNumberFormat="1" applyFont="1" applyFill="1" applyBorder="1" applyProtection="1"/>
    <xf numFmtId="43" fontId="8" fillId="0" borderId="0" xfId="1" applyFont="1" applyFill="1" applyBorder="1" applyProtection="1"/>
    <xf numFmtId="10" fontId="8" fillId="0" borderId="0" xfId="1" applyNumberFormat="1" applyFont="1" applyFill="1" applyBorder="1" applyProtection="1"/>
    <xf numFmtId="0" fontId="12" fillId="0" borderId="0" xfId="0" applyFont="1"/>
    <xf numFmtId="0" fontId="8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8" fillId="0" borderId="1" xfId="0" applyFont="1" applyBorder="1"/>
    <xf numFmtId="0" fontId="0" fillId="0" borderId="2" xfId="0" applyBorder="1"/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3" fontId="0" fillId="0" borderId="15" xfId="0" applyNumberFormat="1" applyBorder="1"/>
    <xf numFmtId="0" fontId="0" fillId="0" borderId="7" xfId="0" applyBorder="1" applyAlignment="1">
      <alignment horizontal="center"/>
    </xf>
    <xf numFmtId="3" fontId="0" fillId="0" borderId="14" xfId="0" applyNumberFormat="1" applyBorder="1"/>
    <xf numFmtId="3" fontId="0" fillId="0" borderId="13" xfId="0" applyNumberFormat="1" applyBorder="1"/>
    <xf numFmtId="3" fontId="0" fillId="0" borderId="12" xfId="0" applyNumberFormat="1" applyBorder="1"/>
    <xf numFmtId="164" fontId="0" fillId="0" borderId="0" xfId="1" applyNumberFormat="1" applyFont="1" applyProtection="1"/>
    <xf numFmtId="43" fontId="0" fillId="0" borderId="0" xfId="1" applyFont="1" applyProtection="1"/>
    <xf numFmtId="43" fontId="0" fillId="0" borderId="0" xfId="0" applyNumberFormat="1"/>
    <xf numFmtId="0" fontId="2" fillId="0" borderId="3" xfId="0" applyFont="1" applyBorder="1" applyAlignment="1">
      <alignment horizontal="center"/>
    </xf>
    <xf numFmtId="164" fontId="2" fillId="0" borderId="4" xfId="1" applyNumberFormat="1" applyFont="1" applyBorder="1" applyAlignment="1" applyProtection="1">
      <alignment horizontal="left"/>
    </xf>
    <xf numFmtId="0" fontId="2" fillId="0" borderId="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/>
    <xf numFmtId="164" fontId="0" fillId="0" borderId="0" xfId="1" applyNumberFormat="1" applyFont="1" applyBorder="1" applyProtection="1"/>
    <xf numFmtId="43" fontId="0" fillId="0" borderId="0" xfId="1" applyFont="1" applyBorder="1" applyProtection="1"/>
    <xf numFmtId="10" fontId="13" fillId="0" borderId="6" xfId="0" applyNumberFormat="1" applyFont="1" applyBorder="1"/>
    <xf numFmtId="10" fontId="13" fillId="0" borderId="6" xfId="2" applyNumberFormat="1" applyFont="1" applyBorder="1" applyProtection="1"/>
    <xf numFmtId="166" fontId="13" fillId="0" borderId="6" xfId="0" applyNumberFormat="1" applyFont="1" applyBorder="1"/>
    <xf numFmtId="0" fontId="13" fillId="0" borderId="14" xfId="0" applyFont="1" applyBorder="1" applyAlignment="1">
      <alignment horizontal="center"/>
    </xf>
    <xf numFmtId="0" fontId="13" fillId="0" borderId="9" xfId="0" applyFont="1" applyBorder="1"/>
    <xf numFmtId="164" fontId="0" fillId="0" borderId="9" xfId="1" applyNumberFormat="1" applyFont="1" applyBorder="1" applyProtection="1"/>
    <xf numFmtId="43" fontId="0" fillId="0" borderId="9" xfId="1" applyFont="1" applyBorder="1" applyProtection="1"/>
    <xf numFmtId="10" fontId="13" fillId="0" borderId="8" xfId="0" applyNumberFormat="1" applyFont="1" applyBorder="1"/>
    <xf numFmtId="49" fontId="2" fillId="0" borderId="0" xfId="0" applyNumberFormat="1" applyFont="1" applyAlignment="1">
      <alignment horizontal="right"/>
    </xf>
    <xf numFmtId="0" fontId="14" fillId="0" borderId="0" xfId="0" applyFont="1"/>
    <xf numFmtId="0" fontId="2" fillId="0" borderId="0" xfId="0" applyFont="1"/>
    <xf numFmtId="3" fontId="0" fillId="0" borderId="6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12" fillId="0" borderId="0" xfId="0" applyFont="1" applyAlignment="1">
      <alignment horizontal="left"/>
    </xf>
    <xf numFmtId="43" fontId="15" fillId="0" borderId="2" xfId="1" applyFont="1" applyFill="1" applyBorder="1" applyAlignment="1" applyProtection="1">
      <alignment horizontal="center"/>
    </xf>
    <xf numFmtId="49" fontId="16" fillId="0" borderId="0" xfId="0" applyNumberFormat="1" applyFont="1"/>
    <xf numFmtId="0" fontId="17" fillId="0" borderId="0" xfId="0" applyFont="1"/>
    <xf numFmtId="0" fontId="18" fillId="0" borderId="0" xfId="0" applyFont="1"/>
    <xf numFmtId="3" fontId="17" fillId="0" borderId="0" xfId="0" applyNumberFormat="1" applyFont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/>
    <xf numFmtId="164" fontId="18" fillId="0" borderId="0" xfId="1" applyNumberFormat="1" applyFont="1" applyFill="1" applyBorder="1" applyProtection="1"/>
    <xf numFmtId="43" fontId="18" fillId="0" borderId="0" xfId="1" applyFont="1" applyFill="1" applyBorder="1" applyProtection="1"/>
    <xf numFmtId="10" fontId="18" fillId="0" borderId="0" xfId="1" applyNumberFormat="1" applyFont="1" applyFill="1" applyBorder="1" applyProtection="1"/>
    <xf numFmtId="0" fontId="19" fillId="0" borderId="0" xfId="0" applyFont="1"/>
    <xf numFmtId="164" fontId="17" fillId="0" borderId="0" xfId="1" applyNumberFormat="1" applyFont="1" applyFill="1" applyBorder="1" applyProtection="1"/>
    <xf numFmtId="43" fontId="17" fillId="0" borderId="0" xfId="1" applyFont="1" applyFill="1" applyBorder="1" applyProtection="1"/>
    <xf numFmtId="10" fontId="17" fillId="0" borderId="0" xfId="1" applyNumberFormat="1" applyFont="1" applyFill="1" applyBorder="1" applyProtection="1"/>
    <xf numFmtId="0" fontId="20" fillId="0" borderId="0" xfId="0" applyFont="1" applyAlignment="1">
      <alignment horizontal="left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2"/>
  <sheetViews>
    <sheetView tabSelected="1" workbookViewId="0">
      <selection activeCell="C10" sqref="C10"/>
    </sheetView>
  </sheetViews>
  <sheetFormatPr defaultColWidth="9.140625" defaultRowHeight="15" x14ac:dyDescent="0.25"/>
  <cols>
    <col min="1" max="1" width="2.85546875" style="1" customWidth="1"/>
    <col min="2" max="2" width="29.42578125" customWidth="1"/>
    <col min="3" max="3" width="11" customWidth="1"/>
    <col min="6" max="6" width="9.42578125" customWidth="1"/>
    <col min="7" max="7" width="9.28515625" customWidth="1"/>
    <col min="8" max="8" width="16.28515625" customWidth="1"/>
    <col min="9" max="10" width="12.7109375" customWidth="1"/>
    <col min="11" max="11" width="9.140625" customWidth="1"/>
    <col min="12" max="12" width="9.28515625" customWidth="1"/>
    <col min="13" max="13" width="15.5703125" customWidth="1"/>
    <col min="14" max="14" width="11.85546875" customWidth="1"/>
    <col min="15" max="15" width="9.42578125" customWidth="1"/>
    <col min="16" max="16" width="11.140625" customWidth="1"/>
  </cols>
  <sheetData>
    <row r="1" spans="1:11" ht="18" x14ac:dyDescent="0.25">
      <c r="B1" s="2" t="s">
        <v>76</v>
      </c>
    </row>
    <row r="2" spans="1:11" ht="18" x14ac:dyDescent="0.25">
      <c r="B2" s="2"/>
    </row>
    <row r="3" spans="1:11" ht="15.75" x14ac:dyDescent="0.25">
      <c r="B3" s="100" t="s">
        <v>79</v>
      </c>
    </row>
    <row r="4" spans="1:11" s="87" customFormat="1" ht="14.45" customHeight="1" x14ac:dyDescent="0.15">
      <c r="A4" s="86"/>
      <c r="B4" s="87" t="s">
        <v>74</v>
      </c>
    </row>
    <row r="5" spans="1:11" x14ac:dyDescent="0.25">
      <c r="A5" s="3" t="s">
        <v>0</v>
      </c>
      <c r="B5" s="4" t="s">
        <v>1</v>
      </c>
      <c r="C5" s="5"/>
      <c r="D5" s="5"/>
      <c r="E5" s="5"/>
    </row>
    <row r="6" spans="1:11" x14ac:dyDescent="0.25">
      <c r="B6" s="6" t="s">
        <v>2</v>
      </c>
      <c r="C6" s="5"/>
      <c r="D6" s="5"/>
      <c r="E6" s="5"/>
    </row>
    <row r="8" spans="1:11" x14ac:dyDescent="0.25">
      <c r="B8" s="7"/>
      <c r="C8" s="8" t="s">
        <v>3</v>
      </c>
      <c r="D8" s="9" t="s">
        <v>3</v>
      </c>
      <c r="E8" s="101" t="s">
        <v>4</v>
      </c>
      <c r="F8" s="102"/>
      <c r="G8" s="102"/>
      <c r="H8" s="102"/>
      <c r="I8" s="103"/>
      <c r="J8" s="10" t="s">
        <v>5</v>
      </c>
    </row>
    <row r="9" spans="1:11" x14ac:dyDescent="0.25">
      <c r="B9" s="11"/>
      <c r="C9" s="12" t="s">
        <v>6</v>
      </c>
      <c r="D9" s="13" t="s">
        <v>7</v>
      </c>
      <c r="E9" s="14">
        <v>16030</v>
      </c>
      <c r="F9" s="14">
        <v>16031</v>
      </c>
      <c r="G9" s="14">
        <v>16032</v>
      </c>
      <c r="H9" s="15" t="s">
        <v>8</v>
      </c>
      <c r="I9" s="13" t="s">
        <v>9</v>
      </c>
      <c r="J9" s="16" t="s">
        <v>10</v>
      </c>
      <c r="K9" s="17"/>
    </row>
    <row r="10" spans="1:11" x14ac:dyDescent="0.25">
      <c r="B10" s="18" t="s">
        <v>68</v>
      </c>
      <c r="C10" s="19">
        <v>0</v>
      </c>
      <c r="D10" s="20"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  <c r="J10" s="23">
        <f>SUM(E10:I10)</f>
        <v>0</v>
      </c>
      <c r="K10" s="24"/>
    </row>
    <row r="11" spans="1:11" x14ac:dyDescent="0.25">
      <c r="B11" s="18" t="s">
        <v>69</v>
      </c>
      <c r="C11" s="19">
        <v>0</v>
      </c>
      <c r="D11" s="20">
        <v>0</v>
      </c>
      <c r="E11" s="21">
        <v>0</v>
      </c>
      <c r="F11" s="21">
        <v>0</v>
      </c>
      <c r="G11" s="21">
        <v>0</v>
      </c>
      <c r="H11" s="21">
        <v>0</v>
      </c>
      <c r="I11" s="22">
        <v>0</v>
      </c>
      <c r="J11" s="23">
        <f>SUM(E11:I11)</f>
        <v>0</v>
      </c>
      <c r="K11" s="24"/>
    </row>
    <row r="12" spans="1:11" x14ac:dyDescent="0.25">
      <c r="B12" s="18" t="s">
        <v>67</v>
      </c>
      <c r="C12" s="19">
        <v>0</v>
      </c>
      <c r="D12" s="20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23">
        <f>SUM(E12:I12)</f>
        <v>0</v>
      </c>
      <c r="K12" s="24"/>
    </row>
    <row r="13" spans="1:11" x14ac:dyDescent="0.25">
      <c r="B13" s="18" t="s">
        <v>11</v>
      </c>
      <c r="C13" s="19">
        <v>0</v>
      </c>
      <c r="D13" s="20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  <c r="J13" s="23">
        <f>SUM(E13:I13)</f>
        <v>0</v>
      </c>
      <c r="K13" s="24"/>
    </row>
    <row r="14" spans="1:11" x14ac:dyDescent="0.25">
      <c r="B14" s="25" t="s">
        <v>12</v>
      </c>
      <c r="C14" s="26">
        <v>0</v>
      </c>
      <c r="D14" s="27">
        <v>0</v>
      </c>
      <c r="E14" s="28">
        <v>0</v>
      </c>
      <c r="F14" s="28">
        <v>0</v>
      </c>
      <c r="G14" s="28">
        <v>0</v>
      </c>
      <c r="H14" s="28">
        <v>0</v>
      </c>
      <c r="I14" s="29">
        <v>0</v>
      </c>
      <c r="J14" s="30">
        <f>SUM(E14:I14)</f>
        <v>0</v>
      </c>
    </row>
    <row r="15" spans="1:11" s="87" customFormat="1" ht="8.25" x14ac:dyDescent="0.15">
      <c r="A15" s="86"/>
    </row>
    <row r="16" spans="1:11" x14ac:dyDescent="0.25">
      <c r="A16" s="1" t="s">
        <v>13</v>
      </c>
      <c r="B16" s="34" t="s">
        <v>14</v>
      </c>
      <c r="C16" s="31"/>
      <c r="D16" s="32"/>
      <c r="E16" s="33"/>
      <c r="F16" s="33"/>
      <c r="G16" s="33"/>
      <c r="H16" s="33"/>
      <c r="I16" s="33"/>
    </row>
    <row r="17" spans="1:16" s="87" customFormat="1" ht="8.25" x14ac:dyDescent="0.15">
      <c r="A17" s="86"/>
    </row>
    <row r="18" spans="1:16" x14ac:dyDescent="0.25">
      <c r="B18" s="7"/>
      <c r="C18" s="36"/>
      <c r="D18" s="36"/>
      <c r="E18" s="36"/>
      <c r="F18" s="36"/>
      <c r="G18" s="37"/>
      <c r="H18" s="37"/>
      <c r="I18" s="38" t="s">
        <v>15</v>
      </c>
      <c r="J18" s="104" t="s">
        <v>16</v>
      </c>
      <c r="K18" s="105"/>
      <c r="L18" s="105"/>
      <c r="M18" s="105"/>
      <c r="N18" s="106"/>
      <c r="O18" s="38" t="s">
        <v>17</v>
      </c>
      <c r="P18" s="37"/>
    </row>
    <row r="19" spans="1:16" x14ac:dyDescent="0.25">
      <c r="B19" s="11"/>
      <c r="C19" s="39" t="s">
        <v>18</v>
      </c>
      <c r="D19" s="39" t="s">
        <v>19</v>
      </c>
      <c r="E19" s="39" t="s">
        <v>20</v>
      </c>
      <c r="F19" s="39" t="s">
        <v>21</v>
      </c>
      <c r="G19" s="40" t="s">
        <v>22</v>
      </c>
      <c r="H19" s="41" t="s">
        <v>23</v>
      </c>
      <c r="I19" s="39" t="s">
        <v>24</v>
      </c>
      <c r="J19" s="42">
        <v>16030</v>
      </c>
      <c r="K19" s="43">
        <v>16031</v>
      </c>
      <c r="L19" s="43">
        <v>16032</v>
      </c>
      <c r="M19" s="43" t="s">
        <v>8</v>
      </c>
      <c r="N19" s="43" t="s">
        <v>9</v>
      </c>
      <c r="O19" s="39" t="s">
        <v>25</v>
      </c>
      <c r="P19" s="41" t="s">
        <v>17</v>
      </c>
    </row>
    <row r="20" spans="1:16" x14ac:dyDescent="0.25">
      <c r="B20" s="11"/>
      <c r="C20" s="44">
        <v>51811</v>
      </c>
      <c r="D20" s="44">
        <v>51813</v>
      </c>
      <c r="E20" s="44" t="s">
        <v>26</v>
      </c>
      <c r="F20" s="44" t="s">
        <v>27</v>
      </c>
      <c r="G20" s="43" t="s">
        <v>28</v>
      </c>
      <c r="H20" s="43" t="s">
        <v>29</v>
      </c>
      <c r="I20" s="44" t="s">
        <v>30</v>
      </c>
      <c r="J20" s="42">
        <v>51891</v>
      </c>
      <c r="K20" s="45">
        <v>51891</v>
      </c>
      <c r="L20" s="45">
        <v>51891</v>
      </c>
      <c r="M20" s="45">
        <v>51891</v>
      </c>
      <c r="N20" s="43">
        <v>51891</v>
      </c>
      <c r="O20" s="44" t="s">
        <v>30</v>
      </c>
      <c r="P20" s="43" t="s">
        <v>31</v>
      </c>
    </row>
    <row r="21" spans="1:16" x14ac:dyDescent="0.25">
      <c r="B21" s="18" t="s">
        <v>68</v>
      </c>
      <c r="C21" s="46">
        <f>$P$39*$C10</f>
        <v>0</v>
      </c>
      <c r="D21" s="46">
        <f>$P$40*$C10</f>
        <v>0</v>
      </c>
      <c r="E21" s="46">
        <f>IF($D10&lt;0.75,0,$P$41*$C10)</f>
        <v>0</v>
      </c>
      <c r="F21" s="46">
        <v>0</v>
      </c>
      <c r="G21" s="47">
        <v>0</v>
      </c>
      <c r="H21" s="47">
        <f>IF($D10&lt;0.75,0,ROUNDUP($D10,0)*$P$44)</f>
        <v>0</v>
      </c>
      <c r="I21" s="46">
        <f>SUM(C21:H21)</f>
        <v>0</v>
      </c>
      <c r="J21" s="46">
        <f>$P$46*($C10*E10)</f>
        <v>0</v>
      </c>
      <c r="K21" s="47">
        <f>$P$47*($C10*F10)</f>
        <v>0</v>
      </c>
      <c r="L21" s="47">
        <f>$P$48*($C10*G10)</f>
        <v>0</v>
      </c>
      <c r="M21" s="47">
        <f>$P$49*($C10*H10)</f>
        <v>0</v>
      </c>
      <c r="N21" s="47">
        <f>$P$50*($C10*I10)</f>
        <v>0</v>
      </c>
      <c r="O21" s="46">
        <f>I21+SUM(J21:N21)</f>
        <v>0</v>
      </c>
      <c r="P21" s="47">
        <f>$C10+O21</f>
        <v>0</v>
      </c>
    </row>
    <row r="22" spans="1:16" x14ac:dyDescent="0.25">
      <c r="B22" s="18" t="s">
        <v>69</v>
      </c>
      <c r="C22" s="46">
        <f>$P$39*$C11</f>
        <v>0</v>
      </c>
      <c r="D22" s="46">
        <f>$P$40*$C11</f>
        <v>0</v>
      </c>
      <c r="E22" s="46">
        <v>0</v>
      </c>
      <c r="F22" s="46">
        <f>IF($D11&lt;0.75,0,$P$43*$C11)</f>
        <v>0</v>
      </c>
      <c r="G22" s="47">
        <v>0</v>
      </c>
      <c r="H22" s="47">
        <f>IF($D11&lt;0.75,0,ROUNDUP($D11,0)*$P$44)</f>
        <v>0</v>
      </c>
      <c r="I22" s="46">
        <f>SUM(C22:H22)</f>
        <v>0</v>
      </c>
      <c r="J22" s="46">
        <f>$P$46*($C11*E11)</f>
        <v>0</v>
      </c>
      <c r="K22" s="47">
        <f>$P$47*($C11*F11)</f>
        <v>0</v>
      </c>
      <c r="L22" s="47">
        <f>$P$48*($C11*G11)</f>
        <v>0</v>
      </c>
      <c r="M22" s="47">
        <f>$P$49*($C11*H11)</f>
        <v>0</v>
      </c>
      <c r="N22" s="47">
        <f>$P$50*($C11*I11)</f>
        <v>0</v>
      </c>
      <c r="O22" s="46">
        <f>I22+SUM(J22:N22)</f>
        <v>0</v>
      </c>
      <c r="P22" s="47">
        <f>$C11+O22</f>
        <v>0</v>
      </c>
    </row>
    <row r="23" spans="1:16" x14ac:dyDescent="0.25">
      <c r="B23" s="18" t="s">
        <v>67</v>
      </c>
      <c r="C23" s="46">
        <f>$P$39*$C12</f>
        <v>0</v>
      </c>
      <c r="D23" s="46">
        <f>$P$40*$C12</f>
        <v>0</v>
      </c>
      <c r="E23" s="46">
        <v>0</v>
      </c>
      <c r="F23" s="46">
        <v>0</v>
      </c>
      <c r="G23" s="47">
        <f>IF($D12&lt;0.75,0,$P$42*$C12)</f>
        <v>0</v>
      </c>
      <c r="H23" s="47">
        <f>IF($D12&lt;0.75,0,ROUNDUP($D12,0)*$P$44)</f>
        <v>0</v>
      </c>
      <c r="I23" s="46">
        <f>SUM(C23:H23)</f>
        <v>0</v>
      </c>
      <c r="J23" s="46">
        <f>$P$46*($C12*E12)</f>
        <v>0</v>
      </c>
      <c r="K23" s="47">
        <f>$P$47*($C12*F12)</f>
        <v>0</v>
      </c>
      <c r="L23" s="47">
        <f>$P$48*($C12*G12)</f>
        <v>0</v>
      </c>
      <c r="M23" s="47">
        <f>$P$49*($C12*H12)</f>
        <v>0</v>
      </c>
      <c r="N23" s="47">
        <f>$P$50*($C12*I12)</f>
        <v>0</v>
      </c>
      <c r="O23" s="46">
        <f>I23+SUM(J23:N23)</f>
        <v>0</v>
      </c>
      <c r="P23" s="47">
        <f>$C12+O23</f>
        <v>0</v>
      </c>
    </row>
    <row r="24" spans="1:16" x14ac:dyDescent="0.25">
      <c r="B24" s="18" t="s">
        <v>11</v>
      </c>
      <c r="C24" s="46">
        <f>$P$39*$C13</f>
        <v>0</v>
      </c>
      <c r="D24" s="46">
        <f>$P$40*$C13</f>
        <v>0</v>
      </c>
      <c r="E24" s="46">
        <v>0</v>
      </c>
      <c r="F24" s="46">
        <v>0</v>
      </c>
      <c r="G24" s="47">
        <v>0</v>
      </c>
      <c r="H24" s="47">
        <f>IF($D13&lt;0.75,0,ROUNDUP($D13,0)*$P$45)</f>
        <v>0</v>
      </c>
      <c r="I24" s="46">
        <f>SUM(C24:H24)</f>
        <v>0</v>
      </c>
      <c r="J24" s="46">
        <f>$P$46*($C13*E13)</f>
        <v>0</v>
      </c>
      <c r="K24" s="47">
        <f>$P$47*($C13*F13)</f>
        <v>0</v>
      </c>
      <c r="L24" s="47">
        <f>$P$48*($C13*G13)</f>
        <v>0</v>
      </c>
      <c r="M24" s="47">
        <f>$P$49*($C13*H13)</f>
        <v>0</v>
      </c>
      <c r="N24" s="47">
        <f>$P$50*($C13*I13)</f>
        <v>0</v>
      </c>
      <c r="O24" s="46">
        <f>I24+SUM(J24:N24)</f>
        <v>0</v>
      </c>
      <c r="P24" s="47">
        <f>$C13+O24</f>
        <v>0</v>
      </c>
    </row>
    <row r="25" spans="1:16" x14ac:dyDescent="0.25">
      <c r="B25" s="25" t="s">
        <v>12</v>
      </c>
      <c r="C25" s="48">
        <f>$P$39*$C14</f>
        <v>0</v>
      </c>
      <c r="D25" s="48">
        <f>$P$40*$C14</f>
        <v>0</v>
      </c>
      <c r="E25" s="48">
        <v>0</v>
      </c>
      <c r="F25" s="48">
        <v>0</v>
      </c>
      <c r="G25" s="49">
        <v>0</v>
      </c>
      <c r="H25" s="49">
        <v>0</v>
      </c>
      <c r="I25" s="48">
        <f>SUM(C25:H25)</f>
        <v>0</v>
      </c>
      <c r="J25" s="48">
        <f>$P$46*($C14*E14)</f>
        <v>0</v>
      </c>
      <c r="K25" s="49">
        <f>$P$47*($C14*F14)</f>
        <v>0</v>
      </c>
      <c r="L25" s="49">
        <f>$P$48*($C14*G14)</f>
        <v>0</v>
      </c>
      <c r="M25" s="49">
        <f>$P$49*($C14*H14)</f>
        <v>0</v>
      </c>
      <c r="N25" s="49">
        <f>$P$50*($C14*I14)</f>
        <v>0</v>
      </c>
      <c r="O25" s="48">
        <f>I25+SUM(J25:N25)</f>
        <v>0</v>
      </c>
      <c r="P25" s="49">
        <f>$C14+O25</f>
        <v>0</v>
      </c>
    </row>
    <row r="26" spans="1:16" s="87" customFormat="1" ht="8.25" x14ac:dyDescent="0.15">
      <c r="A26" s="86"/>
      <c r="B26" s="88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1:16" s="87" customFormat="1" ht="8.25" x14ac:dyDescent="0.15"/>
    <row r="28" spans="1:16" x14ac:dyDescent="0.25">
      <c r="A28" s="1" t="s">
        <v>32</v>
      </c>
      <c r="B28" s="34" t="s">
        <v>33</v>
      </c>
      <c r="D28" s="50"/>
      <c r="E28" s="107" t="s">
        <v>34</v>
      </c>
      <c r="F28" s="108"/>
      <c r="G28" s="108"/>
      <c r="H28" s="108"/>
      <c r="I28" s="109"/>
      <c r="J28" s="51"/>
    </row>
    <row r="29" spans="1:16" x14ac:dyDescent="0.25">
      <c r="D29" s="44" t="s">
        <v>35</v>
      </c>
      <c r="E29" s="52">
        <v>16030</v>
      </c>
      <c r="F29" s="53">
        <v>16031</v>
      </c>
      <c r="G29" s="53">
        <v>16032</v>
      </c>
      <c r="H29" s="53" t="s">
        <v>8</v>
      </c>
      <c r="I29" s="53" t="s">
        <v>9</v>
      </c>
      <c r="J29" s="44" t="s">
        <v>17</v>
      </c>
    </row>
    <row r="30" spans="1:16" x14ac:dyDescent="0.25">
      <c r="B30" s="54" t="s">
        <v>68</v>
      </c>
      <c r="D30" s="55">
        <v>51899</v>
      </c>
      <c r="E30" s="46">
        <f t="shared" ref="E30:I34" si="0">($I21*E10)+J21</f>
        <v>0</v>
      </c>
      <c r="F30" s="46">
        <f t="shared" si="0"/>
        <v>0</v>
      </c>
      <c r="G30" s="46">
        <f t="shared" si="0"/>
        <v>0</v>
      </c>
      <c r="H30" s="46">
        <f t="shared" si="0"/>
        <v>0</v>
      </c>
      <c r="I30" s="56">
        <f t="shared" si="0"/>
        <v>0</v>
      </c>
      <c r="J30" s="46">
        <f t="shared" ref="J30:J35" si="1">SUM(E30:I30)</f>
        <v>0</v>
      </c>
    </row>
    <row r="31" spans="1:16" x14ac:dyDescent="0.25">
      <c r="B31" s="54" t="s">
        <v>69</v>
      </c>
      <c r="D31" s="55">
        <v>51899</v>
      </c>
      <c r="E31" s="46">
        <f t="shared" si="0"/>
        <v>0</v>
      </c>
      <c r="F31" s="46">
        <f t="shared" si="0"/>
        <v>0</v>
      </c>
      <c r="G31" s="46">
        <f t="shared" si="0"/>
        <v>0</v>
      </c>
      <c r="H31" s="46">
        <f t="shared" si="0"/>
        <v>0</v>
      </c>
      <c r="I31" s="56">
        <f t="shared" si="0"/>
        <v>0</v>
      </c>
      <c r="J31" s="46">
        <f t="shared" si="1"/>
        <v>0</v>
      </c>
    </row>
    <row r="32" spans="1:16" x14ac:dyDescent="0.25">
      <c r="B32" s="54" t="s">
        <v>67</v>
      </c>
      <c r="D32" s="55">
        <v>51899</v>
      </c>
      <c r="E32" s="46">
        <f t="shared" si="0"/>
        <v>0</v>
      </c>
      <c r="F32" s="46">
        <f t="shared" si="0"/>
        <v>0</v>
      </c>
      <c r="G32" s="46">
        <f t="shared" si="0"/>
        <v>0</v>
      </c>
      <c r="H32" s="46">
        <f t="shared" si="0"/>
        <v>0</v>
      </c>
      <c r="I32" s="56">
        <f t="shared" si="0"/>
        <v>0</v>
      </c>
      <c r="J32" s="46">
        <f t="shared" si="1"/>
        <v>0</v>
      </c>
    </row>
    <row r="33" spans="1:16" x14ac:dyDescent="0.25">
      <c r="B33" s="54" t="s">
        <v>11</v>
      </c>
      <c r="D33" s="55">
        <v>51899</v>
      </c>
      <c r="E33" s="46">
        <f t="shared" si="0"/>
        <v>0</v>
      </c>
      <c r="F33" s="46">
        <f t="shared" si="0"/>
        <v>0</v>
      </c>
      <c r="G33" s="46">
        <f t="shared" si="0"/>
        <v>0</v>
      </c>
      <c r="H33" s="46">
        <f t="shared" si="0"/>
        <v>0</v>
      </c>
      <c r="I33" s="56">
        <f t="shared" si="0"/>
        <v>0</v>
      </c>
      <c r="J33" s="46">
        <f t="shared" si="1"/>
        <v>0</v>
      </c>
    </row>
    <row r="34" spans="1:16" x14ac:dyDescent="0.25">
      <c r="B34" s="54" t="s">
        <v>12</v>
      </c>
      <c r="D34" s="57">
        <v>51899</v>
      </c>
      <c r="E34" s="48">
        <f t="shared" si="0"/>
        <v>0</v>
      </c>
      <c r="F34" s="48">
        <f t="shared" si="0"/>
        <v>0</v>
      </c>
      <c r="G34" s="48">
        <f t="shared" si="0"/>
        <v>0</v>
      </c>
      <c r="H34" s="48">
        <f t="shared" si="0"/>
        <v>0</v>
      </c>
      <c r="I34" s="58">
        <f t="shared" si="0"/>
        <v>0</v>
      </c>
      <c r="J34" s="48">
        <f t="shared" si="1"/>
        <v>0</v>
      </c>
    </row>
    <row r="35" spans="1:16" x14ac:dyDescent="0.25">
      <c r="B35" s="54"/>
      <c r="D35" s="57" t="s">
        <v>17</v>
      </c>
      <c r="E35" s="59">
        <f>SUM(E30:E34)</f>
        <v>0</v>
      </c>
      <c r="F35" s="59">
        <f>SUM(F30:F34)</f>
        <v>0</v>
      </c>
      <c r="G35" s="59">
        <f>SUM(G30:G34)</f>
        <v>0</v>
      </c>
      <c r="H35" s="59">
        <f>SUM(H30:H34)</f>
        <v>0</v>
      </c>
      <c r="I35" s="60">
        <f>SUM(I30:I34)</f>
        <v>0</v>
      </c>
      <c r="J35" s="48">
        <f t="shared" si="1"/>
        <v>0</v>
      </c>
    </row>
    <row r="36" spans="1:16" s="87" customFormat="1" ht="8.25" x14ac:dyDescent="0.15">
      <c r="A36" s="86"/>
      <c r="B36" s="90"/>
      <c r="D36" s="91"/>
      <c r="E36" s="89"/>
      <c r="F36" s="89"/>
      <c r="G36" s="89"/>
      <c r="H36" s="89"/>
      <c r="I36" s="89"/>
      <c r="J36" s="89"/>
    </row>
    <row r="37" spans="1:16" x14ac:dyDescent="0.25">
      <c r="A37" s="1" t="s">
        <v>36</v>
      </c>
      <c r="B37" s="84" t="s">
        <v>37</v>
      </c>
      <c r="D37" s="61"/>
      <c r="E37" s="62"/>
      <c r="F37" s="63"/>
      <c r="G37" s="63"/>
      <c r="H37" s="63"/>
      <c r="I37" s="63"/>
      <c r="J37" s="63"/>
      <c r="K37" s="63"/>
      <c r="L37" s="63"/>
    </row>
    <row r="38" spans="1:16" x14ac:dyDescent="0.25">
      <c r="B38" s="81" t="s">
        <v>80</v>
      </c>
      <c r="D38" s="61"/>
      <c r="E38" s="62"/>
      <c r="K38" s="64" t="s">
        <v>35</v>
      </c>
      <c r="L38" s="65" t="s">
        <v>38</v>
      </c>
      <c r="M38" s="66"/>
      <c r="N38" s="66"/>
      <c r="O38" s="66"/>
      <c r="P38" s="85" t="s">
        <v>39</v>
      </c>
    </row>
    <row r="39" spans="1:16" x14ac:dyDescent="0.25">
      <c r="B39" s="81" t="s">
        <v>40</v>
      </c>
      <c r="D39" s="61"/>
      <c r="E39" s="62"/>
      <c r="K39" s="67">
        <v>51811</v>
      </c>
      <c r="L39" s="68" t="s">
        <v>41</v>
      </c>
      <c r="M39" s="69"/>
      <c r="N39" s="70"/>
      <c r="P39" s="71">
        <v>6.2E-2</v>
      </c>
    </row>
    <row r="40" spans="1:16" x14ac:dyDescent="0.25">
      <c r="B40" s="81" t="s">
        <v>42</v>
      </c>
      <c r="D40" s="61"/>
      <c r="E40" s="62"/>
      <c r="K40" s="67">
        <v>51813</v>
      </c>
      <c r="L40" s="68" t="s">
        <v>43</v>
      </c>
      <c r="M40" s="69"/>
      <c r="N40" s="70"/>
      <c r="P40" s="71">
        <v>1.4500000000000001E-2</v>
      </c>
    </row>
    <row r="41" spans="1:16" x14ac:dyDescent="0.25">
      <c r="B41" s="81" t="s">
        <v>44</v>
      </c>
      <c r="K41" s="67" t="s">
        <v>26</v>
      </c>
      <c r="L41" s="68" t="s">
        <v>64</v>
      </c>
      <c r="M41" s="69"/>
      <c r="N41" s="70"/>
      <c r="P41" s="72">
        <v>0.25019999999999998</v>
      </c>
    </row>
    <row r="42" spans="1:16" x14ac:dyDescent="0.25">
      <c r="K42" s="67" t="s">
        <v>28</v>
      </c>
      <c r="L42" s="68" t="s">
        <v>65</v>
      </c>
      <c r="M42" s="69"/>
      <c r="N42" s="70"/>
      <c r="P42" s="72">
        <v>0.30020000000000002</v>
      </c>
    </row>
    <row r="43" spans="1:16" x14ac:dyDescent="0.25">
      <c r="B43" s="81" t="s">
        <v>70</v>
      </c>
      <c r="D43" s="61"/>
      <c r="E43" s="62"/>
      <c r="K43" s="67" t="s">
        <v>27</v>
      </c>
      <c r="L43" s="68" t="s">
        <v>66</v>
      </c>
      <c r="M43" s="69"/>
      <c r="N43" s="70"/>
      <c r="P43" s="71">
        <v>0.1409</v>
      </c>
    </row>
    <row r="44" spans="1:16" x14ac:dyDescent="0.25">
      <c r="B44" s="81" t="s">
        <v>81</v>
      </c>
      <c r="D44" s="61"/>
      <c r="E44" s="62"/>
      <c r="K44" s="67">
        <v>51830</v>
      </c>
      <c r="L44" s="68" t="s">
        <v>63</v>
      </c>
      <c r="M44" s="69"/>
      <c r="N44" s="70"/>
      <c r="P44" s="73">
        <v>7557</v>
      </c>
    </row>
    <row r="45" spans="1:16" x14ac:dyDescent="0.25">
      <c r="D45" s="61"/>
      <c r="E45" s="62"/>
      <c r="K45" s="67">
        <v>51832</v>
      </c>
      <c r="L45" s="68" t="s">
        <v>45</v>
      </c>
      <c r="M45" s="69"/>
      <c r="N45" s="70"/>
      <c r="P45" s="73">
        <v>5594</v>
      </c>
    </row>
    <row r="46" spans="1:16" x14ac:dyDescent="0.25">
      <c r="B46" s="81" t="s">
        <v>71</v>
      </c>
      <c r="D46" s="61"/>
      <c r="E46" s="62"/>
      <c r="K46" s="67">
        <v>51891</v>
      </c>
      <c r="L46" s="68" t="s">
        <v>46</v>
      </c>
      <c r="M46" s="69"/>
      <c r="N46" s="70"/>
      <c r="O46" s="68"/>
      <c r="P46" s="72">
        <v>8.0000000000000002E-3</v>
      </c>
    </row>
    <row r="47" spans="1:16" x14ac:dyDescent="0.25">
      <c r="B47" s="81" t="s">
        <v>47</v>
      </c>
      <c r="D47" s="61"/>
      <c r="E47" s="62"/>
      <c r="K47" s="67">
        <v>51891</v>
      </c>
      <c r="L47" s="68" t="s">
        <v>48</v>
      </c>
      <c r="M47" s="69"/>
      <c r="N47" s="70"/>
      <c r="O47" s="68"/>
      <c r="P47" s="71">
        <v>6.0000000000000001E-3</v>
      </c>
    </row>
    <row r="48" spans="1:16" x14ac:dyDescent="0.25">
      <c r="B48" s="81" t="s">
        <v>49</v>
      </c>
      <c r="D48" s="61"/>
      <c r="E48" s="62"/>
      <c r="K48" s="67">
        <v>51891</v>
      </c>
      <c r="L48" s="68" t="s">
        <v>50</v>
      </c>
      <c r="M48" s="69"/>
      <c r="N48" s="70"/>
      <c r="O48" s="68"/>
      <c r="P48" s="72">
        <v>8.0000000000000002E-3</v>
      </c>
    </row>
    <row r="49" spans="1:17" x14ac:dyDescent="0.25">
      <c r="D49" s="61"/>
      <c r="E49" s="62"/>
      <c r="K49" s="67">
        <v>51891</v>
      </c>
      <c r="L49" s="68" t="s">
        <v>51</v>
      </c>
      <c r="M49" s="69"/>
      <c r="N49" s="70"/>
      <c r="O49" s="68"/>
      <c r="P49" s="71">
        <v>3.0000000000000001E-3</v>
      </c>
    </row>
    <row r="50" spans="1:17" x14ac:dyDescent="0.25">
      <c r="B50" s="81" t="s">
        <v>52</v>
      </c>
      <c r="K50" s="74">
        <v>51891</v>
      </c>
      <c r="L50" s="75" t="s">
        <v>53</v>
      </c>
      <c r="M50" s="76"/>
      <c r="N50" s="77"/>
      <c r="O50" s="75"/>
      <c r="P50" s="78">
        <v>7.0000000000000001E-3</v>
      </c>
    </row>
    <row r="51" spans="1:17" x14ac:dyDescent="0.25">
      <c r="B51" s="81" t="s">
        <v>82</v>
      </c>
    </row>
    <row r="52" spans="1:17" x14ac:dyDescent="0.25">
      <c r="B52" s="81" t="s">
        <v>78</v>
      </c>
      <c r="D52" s="61"/>
      <c r="E52" s="62"/>
      <c r="K52" s="35"/>
    </row>
    <row r="53" spans="1:17" x14ac:dyDescent="0.25">
      <c r="A53" s="79"/>
      <c r="B53" s="81" t="s">
        <v>62</v>
      </c>
      <c r="D53" s="61"/>
      <c r="E53" s="62"/>
      <c r="K53" s="35"/>
    </row>
    <row r="54" spans="1:17" x14ac:dyDescent="0.25">
      <c r="A54" s="79"/>
      <c r="B54" s="81"/>
      <c r="D54" s="61"/>
      <c r="E54" s="62"/>
      <c r="K54" s="35"/>
    </row>
    <row r="55" spans="1:17" x14ac:dyDescent="0.25">
      <c r="A55" s="79" t="s">
        <v>54</v>
      </c>
      <c r="B55" s="81" t="s">
        <v>73</v>
      </c>
      <c r="D55" s="61"/>
      <c r="E55" s="62"/>
      <c r="K55" s="35"/>
    </row>
    <row r="56" spans="1:17" x14ac:dyDescent="0.25">
      <c r="B56" s="81" t="s">
        <v>55</v>
      </c>
      <c r="D56" s="61"/>
      <c r="E56" s="62"/>
      <c r="K56" s="35"/>
      <c r="L56" s="80"/>
      <c r="M56" s="80"/>
      <c r="N56" s="80"/>
      <c r="O56" s="80"/>
      <c r="P56" s="80"/>
      <c r="Q56" s="80"/>
    </row>
    <row r="57" spans="1:17" x14ac:dyDescent="0.25">
      <c r="B57" s="81" t="s">
        <v>56</v>
      </c>
      <c r="K57" s="35"/>
      <c r="L57" s="80"/>
      <c r="M57" s="80"/>
      <c r="N57" s="80"/>
      <c r="O57" s="80"/>
      <c r="P57" s="80"/>
      <c r="Q57" s="80"/>
    </row>
    <row r="58" spans="1:17" s="87" customFormat="1" ht="12.75" x14ac:dyDescent="0.2">
      <c r="A58" s="86"/>
      <c r="B58" s="92"/>
      <c r="K58" s="35"/>
    </row>
    <row r="59" spans="1:17" x14ac:dyDescent="0.25">
      <c r="B59" s="81" t="s">
        <v>57</v>
      </c>
      <c r="K59" s="80"/>
    </row>
    <row r="60" spans="1:17" x14ac:dyDescent="0.25">
      <c r="B60" s="81" t="s">
        <v>72</v>
      </c>
      <c r="K60" s="87"/>
    </row>
    <row r="61" spans="1:17" s="87" customFormat="1" x14ac:dyDescent="0.25">
      <c r="A61" s="86"/>
      <c r="B61" s="92"/>
      <c r="K61"/>
    </row>
    <row r="62" spans="1:17" x14ac:dyDescent="0.25">
      <c r="B62" s="81" t="s">
        <v>58</v>
      </c>
    </row>
  </sheetData>
  <sheetProtection algorithmName="SHA-512" hashValue="UGQdJvyitNGEsT0RNXB08ayNZcJ1gPCrOMnlWK5B8wVbZeTRq+20w17XkHcWgHW3aU0/RvI/TGEQPZWhHuX5rw==" saltValue="xZgZjKgEYXOWVtaJhs1oTA==" spinCount="100000" sheet="1" selectLockedCells="1"/>
  <mergeCells count="3">
    <mergeCell ref="E8:I8"/>
    <mergeCell ref="J18:N18"/>
    <mergeCell ref="E28:I28"/>
  </mergeCells>
  <printOptions horizontalCentered="1"/>
  <pageMargins left="0" right="0" top="0.25" bottom="0.2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2"/>
  <sheetViews>
    <sheetView workbookViewId="0">
      <selection activeCell="C10" sqref="C10"/>
    </sheetView>
  </sheetViews>
  <sheetFormatPr defaultColWidth="9.140625" defaultRowHeight="15" x14ac:dyDescent="0.25"/>
  <cols>
    <col min="1" max="1" width="2.85546875" style="1" customWidth="1"/>
    <col min="2" max="2" width="29.42578125" customWidth="1"/>
    <col min="3" max="3" width="11.85546875" customWidth="1"/>
    <col min="4" max="4" width="11.7109375" customWidth="1"/>
    <col min="6" max="6" width="9.42578125" customWidth="1"/>
    <col min="7" max="7" width="9.28515625" customWidth="1"/>
    <col min="8" max="8" width="16.28515625" customWidth="1"/>
    <col min="9" max="10" width="12.7109375" customWidth="1"/>
    <col min="11" max="12" width="9.140625" customWidth="1"/>
    <col min="13" max="13" width="15.5703125" customWidth="1"/>
    <col min="14" max="14" width="11.85546875" customWidth="1"/>
    <col min="15" max="15" width="9.42578125" customWidth="1"/>
    <col min="16" max="16" width="11.140625" customWidth="1"/>
  </cols>
  <sheetData>
    <row r="1" spans="1:11" ht="18" x14ac:dyDescent="0.25">
      <c r="A1" s="1" t="s">
        <v>75</v>
      </c>
      <c r="B1" s="2" t="s">
        <v>77</v>
      </c>
    </row>
    <row r="2" spans="1:11" ht="18" x14ac:dyDescent="0.25">
      <c r="B2" s="2"/>
    </row>
    <row r="3" spans="1:11" ht="15.75" x14ac:dyDescent="0.25">
      <c r="B3" s="100" t="s">
        <v>79</v>
      </c>
    </row>
    <row r="4" spans="1:11" ht="14.45" customHeight="1" x14ac:dyDescent="0.25"/>
    <row r="5" spans="1:11" x14ac:dyDescent="0.25">
      <c r="A5" s="3" t="s">
        <v>0</v>
      </c>
      <c r="B5" s="4" t="s">
        <v>1</v>
      </c>
      <c r="C5" s="5"/>
      <c r="D5" s="5"/>
      <c r="E5" s="5"/>
    </row>
    <row r="6" spans="1:11" x14ac:dyDescent="0.25">
      <c r="B6" s="6" t="s">
        <v>2</v>
      </c>
      <c r="C6" s="5"/>
      <c r="D6" s="5"/>
      <c r="E6" s="5"/>
    </row>
    <row r="8" spans="1:11" x14ac:dyDescent="0.25">
      <c r="B8" s="7"/>
      <c r="C8" s="8" t="s">
        <v>3</v>
      </c>
      <c r="D8" s="9" t="s">
        <v>3</v>
      </c>
      <c r="E8" s="101" t="s">
        <v>4</v>
      </c>
      <c r="F8" s="102"/>
      <c r="G8" s="102"/>
      <c r="H8" s="102"/>
      <c r="I8" s="103"/>
      <c r="J8" s="10" t="s">
        <v>5</v>
      </c>
    </row>
    <row r="9" spans="1:11" x14ac:dyDescent="0.25">
      <c r="B9" s="11"/>
      <c r="C9" s="12" t="s">
        <v>59</v>
      </c>
      <c r="D9" s="13" t="s">
        <v>60</v>
      </c>
      <c r="E9" s="14">
        <v>16030</v>
      </c>
      <c r="F9" s="14">
        <v>16031</v>
      </c>
      <c r="G9" s="14">
        <v>16032</v>
      </c>
      <c r="H9" s="15" t="s">
        <v>8</v>
      </c>
      <c r="I9" s="13" t="s">
        <v>9</v>
      </c>
      <c r="J9" s="16" t="s">
        <v>10</v>
      </c>
      <c r="K9" s="17"/>
    </row>
    <row r="10" spans="1:11" x14ac:dyDescent="0.25">
      <c r="B10" s="18" t="s">
        <v>68</v>
      </c>
      <c r="C10" s="19">
        <v>0</v>
      </c>
      <c r="D10" s="20"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  <c r="J10" s="23">
        <f>SUM(E10:I10)</f>
        <v>0</v>
      </c>
      <c r="K10" s="24"/>
    </row>
    <row r="11" spans="1:11" x14ac:dyDescent="0.25">
      <c r="B11" s="18" t="s">
        <v>69</v>
      </c>
      <c r="C11" s="19">
        <v>0</v>
      </c>
      <c r="D11" s="20">
        <v>0</v>
      </c>
      <c r="E11" s="21">
        <v>0</v>
      </c>
      <c r="F11" s="21">
        <v>0</v>
      </c>
      <c r="G11" s="21">
        <v>0</v>
      </c>
      <c r="H11" s="21">
        <v>0</v>
      </c>
      <c r="I11" s="22">
        <v>0</v>
      </c>
      <c r="J11" s="23">
        <f>SUM(E11:I11)</f>
        <v>0</v>
      </c>
      <c r="K11" s="24"/>
    </row>
    <row r="12" spans="1:11" x14ac:dyDescent="0.25">
      <c r="B12" s="18" t="s">
        <v>67</v>
      </c>
      <c r="C12" s="19">
        <v>0</v>
      </c>
      <c r="D12" s="20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23">
        <f>SUM(E12:I12)</f>
        <v>0</v>
      </c>
      <c r="K12" s="24"/>
    </row>
    <row r="13" spans="1:11" x14ac:dyDescent="0.25">
      <c r="B13" s="18" t="s">
        <v>11</v>
      </c>
      <c r="C13" s="19">
        <v>0</v>
      </c>
      <c r="D13" s="20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  <c r="J13" s="23">
        <f>SUM(E13:I13)</f>
        <v>0</v>
      </c>
      <c r="K13" s="24"/>
    </row>
    <row r="14" spans="1:11" x14ac:dyDescent="0.25">
      <c r="B14" s="25" t="s">
        <v>12</v>
      </c>
      <c r="C14" s="26">
        <v>0</v>
      </c>
      <c r="D14" s="27">
        <v>0</v>
      </c>
      <c r="E14" s="28">
        <v>0</v>
      </c>
      <c r="F14" s="28">
        <v>0</v>
      </c>
      <c r="G14" s="28">
        <v>0</v>
      </c>
      <c r="H14" s="28">
        <v>0</v>
      </c>
      <c r="I14" s="29">
        <v>0</v>
      </c>
      <c r="J14" s="30">
        <f>SUM(E14:I14)</f>
        <v>0</v>
      </c>
    </row>
    <row r="15" spans="1:11" s="87" customFormat="1" ht="8.25" x14ac:dyDescent="0.15">
      <c r="A15" s="86"/>
      <c r="B15" s="88"/>
      <c r="C15" s="93"/>
      <c r="D15" s="94"/>
      <c r="E15" s="95"/>
      <c r="F15" s="95"/>
      <c r="G15" s="95"/>
      <c r="H15" s="95"/>
      <c r="I15" s="95"/>
    </row>
    <row r="16" spans="1:11" x14ac:dyDescent="0.25">
      <c r="A16" s="1" t="s">
        <v>13</v>
      </c>
      <c r="B16" s="34" t="s">
        <v>14</v>
      </c>
      <c r="C16" s="31"/>
      <c r="D16" s="32"/>
      <c r="E16" s="33"/>
      <c r="F16" s="33"/>
      <c r="G16" s="33"/>
      <c r="H16" s="33"/>
      <c r="I16" s="33"/>
    </row>
    <row r="17" spans="1:16" s="87" customFormat="1" ht="8.25" x14ac:dyDescent="0.15">
      <c r="A17" s="86"/>
      <c r="B17" s="88"/>
      <c r="C17" s="96"/>
      <c r="D17" s="97"/>
      <c r="E17" s="98"/>
      <c r="F17" s="99"/>
      <c r="G17" s="99"/>
      <c r="H17" s="99"/>
      <c r="I17" s="99"/>
      <c r="J17" s="99"/>
      <c r="L17" s="88"/>
    </row>
    <row r="18" spans="1:16" x14ac:dyDescent="0.25">
      <c r="B18" s="7"/>
      <c r="C18" s="36"/>
      <c r="D18" s="36"/>
      <c r="E18" s="36"/>
      <c r="F18" s="36"/>
      <c r="G18" s="37"/>
      <c r="H18" s="37"/>
      <c r="I18" s="38" t="s">
        <v>15</v>
      </c>
      <c r="J18" s="104" t="s">
        <v>16</v>
      </c>
      <c r="K18" s="105"/>
      <c r="L18" s="105"/>
      <c r="M18" s="105"/>
      <c r="N18" s="106"/>
      <c r="O18" s="38" t="s">
        <v>17</v>
      </c>
      <c r="P18" s="37"/>
    </row>
    <row r="19" spans="1:16" x14ac:dyDescent="0.25">
      <c r="B19" s="11"/>
      <c r="C19" s="39" t="s">
        <v>18</v>
      </c>
      <c r="D19" s="39" t="s">
        <v>19</v>
      </c>
      <c r="E19" s="39" t="s">
        <v>20</v>
      </c>
      <c r="F19" s="39" t="s">
        <v>21</v>
      </c>
      <c r="G19" s="40" t="s">
        <v>22</v>
      </c>
      <c r="H19" s="41" t="s">
        <v>23</v>
      </c>
      <c r="I19" s="39" t="s">
        <v>24</v>
      </c>
      <c r="J19" s="42">
        <v>16030</v>
      </c>
      <c r="K19" s="43">
        <v>16031</v>
      </c>
      <c r="L19" s="43">
        <v>16032</v>
      </c>
      <c r="M19" s="43" t="s">
        <v>8</v>
      </c>
      <c r="N19" s="43" t="s">
        <v>9</v>
      </c>
      <c r="O19" s="39" t="s">
        <v>25</v>
      </c>
      <c r="P19" s="41" t="s">
        <v>17</v>
      </c>
    </row>
    <row r="20" spans="1:16" x14ac:dyDescent="0.25">
      <c r="B20" s="11"/>
      <c r="C20" s="44">
        <v>51811</v>
      </c>
      <c r="D20" s="44">
        <v>51813</v>
      </c>
      <c r="E20" s="44" t="s">
        <v>26</v>
      </c>
      <c r="F20" s="44" t="s">
        <v>27</v>
      </c>
      <c r="G20" s="43" t="s">
        <v>28</v>
      </c>
      <c r="H20" s="43" t="s">
        <v>29</v>
      </c>
      <c r="I20" s="44" t="s">
        <v>30</v>
      </c>
      <c r="J20" s="42">
        <v>51891</v>
      </c>
      <c r="K20" s="45">
        <v>51891</v>
      </c>
      <c r="L20" s="45">
        <v>51891</v>
      </c>
      <c r="M20" s="45">
        <v>51891</v>
      </c>
      <c r="N20" s="43">
        <v>51891</v>
      </c>
      <c r="O20" s="44" t="s">
        <v>30</v>
      </c>
      <c r="P20" s="43" t="s">
        <v>31</v>
      </c>
    </row>
    <row r="21" spans="1:16" x14ac:dyDescent="0.25">
      <c r="B21" s="18" t="s">
        <v>68</v>
      </c>
      <c r="C21" s="46">
        <f>$P$39*$C10</f>
        <v>0</v>
      </c>
      <c r="D21" s="46">
        <f>$P$40*$C10</f>
        <v>0</v>
      </c>
      <c r="E21" s="46">
        <f>IF($D10&lt;0.75,0,$P$41*$C10)</f>
        <v>0</v>
      </c>
      <c r="F21" s="46">
        <v>0</v>
      </c>
      <c r="G21" s="47">
        <v>0</v>
      </c>
      <c r="H21" s="82" t="s">
        <v>61</v>
      </c>
      <c r="I21" s="46">
        <f>SUM(C21:G21)</f>
        <v>0</v>
      </c>
      <c r="J21" s="46">
        <f>$P$46*($C10*E10)</f>
        <v>0</v>
      </c>
      <c r="K21" s="47">
        <f>$P$47*($C10*F10)</f>
        <v>0</v>
      </c>
      <c r="L21" s="47">
        <f>$P$48*($C10*G10)</f>
        <v>0</v>
      </c>
      <c r="M21" s="47">
        <f>$P$49*($C10*H10)</f>
        <v>0</v>
      </c>
      <c r="N21" s="47">
        <f>$P$50*($C10*I10)</f>
        <v>0</v>
      </c>
      <c r="O21" s="46">
        <f>I21+SUM(J21:N21)</f>
        <v>0</v>
      </c>
      <c r="P21" s="47">
        <f>$C10+O21</f>
        <v>0</v>
      </c>
    </row>
    <row r="22" spans="1:16" x14ac:dyDescent="0.25">
      <c r="B22" s="18" t="s">
        <v>69</v>
      </c>
      <c r="C22" s="46">
        <f>$P$39*$C11</f>
        <v>0</v>
      </c>
      <c r="D22" s="46">
        <f>$P$40*$C11</f>
        <v>0</v>
      </c>
      <c r="E22" s="46">
        <v>0</v>
      </c>
      <c r="F22" s="46">
        <f>IF($D11&lt;0.75,0,$P$43*$C11)</f>
        <v>0</v>
      </c>
      <c r="G22" s="47">
        <v>0</v>
      </c>
      <c r="H22" s="82" t="s">
        <v>61</v>
      </c>
      <c r="I22" s="46">
        <f>SUM(C22:G22)</f>
        <v>0</v>
      </c>
      <c r="J22" s="46">
        <f>$P$46*($C11*E11)</f>
        <v>0</v>
      </c>
      <c r="K22" s="47">
        <f>$P$47*($C11*F11)</f>
        <v>0</v>
      </c>
      <c r="L22" s="47">
        <f>$P$48*($C11*G11)</f>
        <v>0</v>
      </c>
      <c r="M22" s="47">
        <f>$P$49*($C11*H11)</f>
        <v>0</v>
      </c>
      <c r="N22" s="47">
        <f>$P$50*($C11*I11)</f>
        <v>0</v>
      </c>
      <c r="O22" s="46">
        <f>I22+SUM(J22:N22)</f>
        <v>0</v>
      </c>
      <c r="P22" s="47">
        <f>$C11+O22</f>
        <v>0</v>
      </c>
    </row>
    <row r="23" spans="1:16" x14ac:dyDescent="0.25">
      <c r="B23" s="18" t="s">
        <v>67</v>
      </c>
      <c r="C23" s="46">
        <f>$P$39*$C12</f>
        <v>0</v>
      </c>
      <c r="D23" s="46">
        <f>$P$40*$C12</f>
        <v>0</v>
      </c>
      <c r="E23" s="46">
        <v>0</v>
      </c>
      <c r="F23" s="46">
        <v>0</v>
      </c>
      <c r="G23" s="47">
        <f>IF($D12&lt;0.75,0,$P$42*$C12)</f>
        <v>0</v>
      </c>
      <c r="H23" s="82" t="s">
        <v>61</v>
      </c>
      <c r="I23" s="46">
        <f>SUM(C23:G23)</f>
        <v>0</v>
      </c>
      <c r="J23" s="46">
        <f>$P$46*($C12*E12)</f>
        <v>0</v>
      </c>
      <c r="K23" s="47">
        <f>$P$47*($C12*F12)</f>
        <v>0</v>
      </c>
      <c r="L23" s="47">
        <f>$P$48*($C12*G12)</f>
        <v>0</v>
      </c>
      <c r="M23" s="47">
        <f>$P$49*($C12*H12)</f>
        <v>0</v>
      </c>
      <c r="N23" s="47">
        <f>$P$50*($C12*I12)</f>
        <v>0</v>
      </c>
      <c r="O23" s="46">
        <f>I23+SUM(J23:N23)</f>
        <v>0</v>
      </c>
      <c r="P23" s="47">
        <f>$C12+O23</f>
        <v>0</v>
      </c>
    </row>
    <row r="24" spans="1:16" x14ac:dyDescent="0.25">
      <c r="B24" s="18" t="s">
        <v>11</v>
      </c>
      <c r="C24" s="46">
        <f>$P$39*$C13</f>
        <v>0</v>
      </c>
      <c r="D24" s="46">
        <f>$P$40*$C13</f>
        <v>0</v>
      </c>
      <c r="E24" s="46">
        <v>0</v>
      </c>
      <c r="F24" s="46">
        <v>0</v>
      </c>
      <c r="G24" s="47">
        <v>0</v>
      </c>
      <c r="H24" s="82" t="s">
        <v>61</v>
      </c>
      <c r="I24" s="46">
        <f>SUM(C24:G24)</f>
        <v>0</v>
      </c>
      <c r="J24" s="46">
        <f>$P$46*($C13*E13)</f>
        <v>0</v>
      </c>
      <c r="K24" s="47">
        <f>$P$47*($C13*F13)</f>
        <v>0</v>
      </c>
      <c r="L24" s="47">
        <f>$P$48*($C13*G13)</f>
        <v>0</v>
      </c>
      <c r="M24" s="47">
        <f>$P$49*($C13*H13)</f>
        <v>0</v>
      </c>
      <c r="N24" s="47">
        <f>$P$50*($C13*I13)</f>
        <v>0</v>
      </c>
      <c r="O24" s="46">
        <f>I24+SUM(J24:N24)</f>
        <v>0</v>
      </c>
      <c r="P24" s="47">
        <f>$C13+O24</f>
        <v>0</v>
      </c>
    </row>
    <row r="25" spans="1:16" x14ac:dyDescent="0.25">
      <c r="B25" s="25" t="s">
        <v>12</v>
      </c>
      <c r="C25" s="48">
        <f>$P$39*$C14</f>
        <v>0</v>
      </c>
      <c r="D25" s="48">
        <f>$P$40*$C14</f>
        <v>0</v>
      </c>
      <c r="E25" s="48">
        <v>0</v>
      </c>
      <c r="F25" s="48">
        <v>0</v>
      </c>
      <c r="G25" s="49">
        <v>0</v>
      </c>
      <c r="H25" s="83" t="s">
        <v>61</v>
      </c>
      <c r="I25" s="48">
        <f>SUM(C25:G25)</f>
        <v>0</v>
      </c>
      <c r="J25" s="48">
        <f>$P$46*($C14*E14)</f>
        <v>0</v>
      </c>
      <c r="K25" s="49">
        <f>$P$47*($C14*F14)</f>
        <v>0</v>
      </c>
      <c r="L25" s="49">
        <f>$P$48*($C14*G14)</f>
        <v>0</v>
      </c>
      <c r="M25" s="49">
        <f>$P$49*($C14*H14)</f>
        <v>0</v>
      </c>
      <c r="N25" s="49">
        <f>$P$50*($C14*I14)</f>
        <v>0</v>
      </c>
      <c r="O25" s="48">
        <f>I25+SUM(J25:N25)</f>
        <v>0</v>
      </c>
      <c r="P25" s="49">
        <f>$C14+O25</f>
        <v>0</v>
      </c>
    </row>
    <row r="26" spans="1:16" s="87" customFormat="1" ht="8.25" x14ac:dyDescent="0.15">
      <c r="A26" s="86"/>
      <c r="B26" s="88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1:16" s="87" customFormat="1" ht="8.25" x14ac:dyDescent="0.15"/>
    <row r="28" spans="1:16" x14ac:dyDescent="0.25">
      <c r="A28" s="1" t="s">
        <v>32</v>
      </c>
      <c r="B28" s="34" t="s">
        <v>33</v>
      </c>
      <c r="D28" s="50"/>
      <c r="E28" s="107" t="s">
        <v>34</v>
      </c>
      <c r="F28" s="108"/>
      <c r="G28" s="108"/>
      <c r="H28" s="108"/>
      <c r="I28" s="109"/>
      <c r="J28" s="51"/>
    </row>
    <row r="29" spans="1:16" x14ac:dyDescent="0.25">
      <c r="D29" s="44" t="s">
        <v>35</v>
      </c>
      <c r="E29" s="52">
        <v>16030</v>
      </c>
      <c r="F29" s="53">
        <v>16031</v>
      </c>
      <c r="G29" s="53">
        <v>16032</v>
      </c>
      <c r="H29" s="53" t="s">
        <v>8</v>
      </c>
      <c r="I29" s="53" t="s">
        <v>9</v>
      </c>
      <c r="J29" s="44" t="s">
        <v>17</v>
      </c>
    </row>
    <row r="30" spans="1:16" x14ac:dyDescent="0.25">
      <c r="B30" s="54" t="s">
        <v>68</v>
      </c>
      <c r="D30" s="55">
        <v>51899</v>
      </c>
      <c r="E30" s="46">
        <f t="shared" ref="E30:I34" si="0">($I21*E10)+J21</f>
        <v>0</v>
      </c>
      <c r="F30" s="46">
        <f t="shared" si="0"/>
        <v>0</v>
      </c>
      <c r="G30" s="46">
        <f t="shared" si="0"/>
        <v>0</v>
      </c>
      <c r="H30" s="46">
        <f t="shared" si="0"/>
        <v>0</v>
      </c>
      <c r="I30" s="56">
        <f t="shared" si="0"/>
        <v>0</v>
      </c>
      <c r="J30" s="46">
        <f t="shared" ref="J30:J35" si="1">SUM(E30:I30)</f>
        <v>0</v>
      </c>
    </row>
    <row r="31" spans="1:16" x14ac:dyDescent="0.25">
      <c r="B31" s="54" t="s">
        <v>69</v>
      </c>
      <c r="D31" s="55">
        <v>51899</v>
      </c>
      <c r="E31" s="46">
        <f t="shared" si="0"/>
        <v>0</v>
      </c>
      <c r="F31" s="46">
        <f t="shared" si="0"/>
        <v>0</v>
      </c>
      <c r="G31" s="46">
        <f t="shared" si="0"/>
        <v>0</v>
      </c>
      <c r="H31" s="46">
        <f t="shared" si="0"/>
        <v>0</v>
      </c>
      <c r="I31" s="56">
        <f t="shared" si="0"/>
        <v>0</v>
      </c>
      <c r="J31" s="46">
        <f t="shared" si="1"/>
        <v>0</v>
      </c>
    </row>
    <row r="32" spans="1:16" x14ac:dyDescent="0.25">
      <c r="B32" s="54" t="s">
        <v>67</v>
      </c>
      <c r="D32" s="55">
        <v>51899</v>
      </c>
      <c r="E32" s="46">
        <f t="shared" si="0"/>
        <v>0</v>
      </c>
      <c r="F32" s="46">
        <f t="shared" si="0"/>
        <v>0</v>
      </c>
      <c r="G32" s="46">
        <f t="shared" si="0"/>
        <v>0</v>
      </c>
      <c r="H32" s="46">
        <f t="shared" si="0"/>
        <v>0</v>
      </c>
      <c r="I32" s="56">
        <f t="shared" si="0"/>
        <v>0</v>
      </c>
      <c r="J32" s="46">
        <f t="shared" si="1"/>
        <v>0</v>
      </c>
    </row>
    <row r="33" spans="1:16" x14ac:dyDescent="0.25">
      <c r="B33" s="54" t="s">
        <v>11</v>
      </c>
      <c r="D33" s="55">
        <v>51899</v>
      </c>
      <c r="E33" s="46">
        <f t="shared" si="0"/>
        <v>0</v>
      </c>
      <c r="F33" s="46">
        <f t="shared" si="0"/>
        <v>0</v>
      </c>
      <c r="G33" s="46">
        <f t="shared" si="0"/>
        <v>0</v>
      </c>
      <c r="H33" s="46">
        <f t="shared" si="0"/>
        <v>0</v>
      </c>
      <c r="I33" s="56">
        <f t="shared" si="0"/>
        <v>0</v>
      </c>
      <c r="J33" s="46">
        <f t="shared" si="1"/>
        <v>0</v>
      </c>
    </row>
    <row r="34" spans="1:16" x14ac:dyDescent="0.25">
      <c r="B34" s="54" t="s">
        <v>12</v>
      </c>
      <c r="D34" s="57">
        <v>51899</v>
      </c>
      <c r="E34" s="48">
        <f t="shared" si="0"/>
        <v>0</v>
      </c>
      <c r="F34" s="48">
        <f t="shared" si="0"/>
        <v>0</v>
      </c>
      <c r="G34" s="48">
        <f t="shared" si="0"/>
        <v>0</v>
      </c>
      <c r="H34" s="48">
        <f t="shared" si="0"/>
        <v>0</v>
      </c>
      <c r="I34" s="58">
        <f t="shared" si="0"/>
        <v>0</v>
      </c>
      <c r="J34" s="48">
        <f t="shared" si="1"/>
        <v>0</v>
      </c>
    </row>
    <row r="35" spans="1:16" x14ac:dyDescent="0.25">
      <c r="B35" s="54"/>
      <c r="D35" s="57" t="s">
        <v>17</v>
      </c>
      <c r="E35" s="59">
        <f>SUM(E30:E34)</f>
        <v>0</v>
      </c>
      <c r="F35" s="59">
        <f>SUM(F30:F34)</f>
        <v>0</v>
      </c>
      <c r="G35" s="59">
        <f>SUM(G30:G34)</f>
        <v>0</v>
      </c>
      <c r="H35" s="59">
        <f>SUM(H30:H34)</f>
        <v>0</v>
      </c>
      <c r="I35" s="60">
        <f>SUM(I30:I34)</f>
        <v>0</v>
      </c>
      <c r="J35" s="48">
        <f t="shared" si="1"/>
        <v>0</v>
      </c>
    </row>
    <row r="36" spans="1:16" s="87" customFormat="1" ht="8.25" x14ac:dyDescent="0.15">
      <c r="A36" s="86"/>
      <c r="B36" s="90"/>
      <c r="D36" s="91"/>
      <c r="E36" s="89"/>
      <c r="F36" s="89"/>
      <c r="G36" s="89"/>
      <c r="H36" s="89"/>
      <c r="I36" s="89"/>
      <c r="J36" s="89"/>
    </row>
    <row r="37" spans="1:16" x14ac:dyDescent="0.25">
      <c r="A37" s="1" t="s">
        <v>36</v>
      </c>
      <c r="B37" s="84" t="s">
        <v>37</v>
      </c>
      <c r="D37" s="61"/>
      <c r="E37" s="62"/>
      <c r="F37" s="63"/>
      <c r="G37" s="63"/>
      <c r="H37" s="63"/>
      <c r="I37" s="63"/>
      <c r="J37" s="63"/>
      <c r="K37" s="63"/>
      <c r="L37" s="63"/>
    </row>
    <row r="38" spans="1:16" x14ac:dyDescent="0.25">
      <c r="B38" s="81" t="s">
        <v>80</v>
      </c>
      <c r="D38" s="61"/>
      <c r="E38" s="62"/>
      <c r="K38" s="64" t="s">
        <v>35</v>
      </c>
      <c r="L38" s="65" t="s">
        <v>38</v>
      </c>
      <c r="M38" s="66"/>
      <c r="N38" s="66"/>
      <c r="O38" s="66"/>
      <c r="P38" s="85" t="s">
        <v>39</v>
      </c>
    </row>
    <row r="39" spans="1:16" x14ac:dyDescent="0.25">
      <c r="B39" s="81" t="s">
        <v>40</v>
      </c>
      <c r="D39" s="61"/>
      <c r="E39" s="62"/>
      <c r="K39" s="67">
        <v>51811</v>
      </c>
      <c r="L39" s="68" t="s">
        <v>41</v>
      </c>
      <c r="M39" s="69"/>
      <c r="N39" s="70"/>
      <c r="P39" s="71">
        <v>6.2E-2</v>
      </c>
    </row>
    <row r="40" spans="1:16" x14ac:dyDescent="0.25">
      <c r="B40" s="81" t="s">
        <v>42</v>
      </c>
      <c r="D40" s="61"/>
      <c r="E40" s="62"/>
      <c r="K40" s="67">
        <v>51813</v>
      </c>
      <c r="L40" s="68" t="s">
        <v>43</v>
      </c>
      <c r="M40" s="69"/>
      <c r="N40" s="70"/>
      <c r="P40" s="71">
        <v>1.4500000000000001E-2</v>
      </c>
    </row>
    <row r="41" spans="1:16" x14ac:dyDescent="0.25">
      <c r="B41" s="81" t="s">
        <v>44</v>
      </c>
      <c r="K41" s="67" t="s">
        <v>26</v>
      </c>
      <c r="L41" s="68" t="s">
        <v>64</v>
      </c>
      <c r="M41" s="69"/>
      <c r="N41" s="70"/>
      <c r="P41" s="72">
        <v>0.25019999999999998</v>
      </c>
    </row>
    <row r="42" spans="1:16" x14ac:dyDescent="0.25">
      <c r="K42" s="67" t="s">
        <v>28</v>
      </c>
      <c r="L42" s="68" t="s">
        <v>65</v>
      </c>
      <c r="M42" s="69"/>
      <c r="N42" s="70"/>
      <c r="P42" s="72">
        <v>0.30020000000000002</v>
      </c>
    </row>
    <row r="43" spans="1:16" x14ac:dyDescent="0.25">
      <c r="B43" s="81" t="s">
        <v>70</v>
      </c>
      <c r="D43" s="61"/>
      <c r="E43" s="62"/>
      <c r="K43" s="67" t="s">
        <v>27</v>
      </c>
      <c r="L43" s="68" t="s">
        <v>66</v>
      </c>
      <c r="M43" s="69"/>
      <c r="N43" s="70"/>
      <c r="P43" s="71">
        <v>0.1409</v>
      </c>
    </row>
    <row r="44" spans="1:16" x14ac:dyDescent="0.25">
      <c r="B44" s="81" t="s">
        <v>81</v>
      </c>
      <c r="D44" s="61"/>
      <c r="E44" s="62"/>
      <c r="K44" s="67">
        <v>51830</v>
      </c>
      <c r="L44" s="68" t="s">
        <v>63</v>
      </c>
      <c r="M44" s="69"/>
      <c r="N44" s="70"/>
      <c r="P44" s="73">
        <v>7557</v>
      </c>
    </row>
    <row r="45" spans="1:16" x14ac:dyDescent="0.25">
      <c r="D45" s="61"/>
      <c r="E45" s="62"/>
      <c r="K45" s="67">
        <v>51832</v>
      </c>
      <c r="L45" s="68" t="s">
        <v>45</v>
      </c>
      <c r="M45" s="69"/>
      <c r="N45" s="70"/>
      <c r="P45" s="73">
        <v>5594</v>
      </c>
    </row>
    <row r="46" spans="1:16" x14ac:dyDescent="0.25">
      <c r="B46" s="81" t="s">
        <v>71</v>
      </c>
      <c r="D46" s="61"/>
      <c r="E46" s="62"/>
      <c r="K46" s="67">
        <v>51891</v>
      </c>
      <c r="L46" s="68" t="s">
        <v>46</v>
      </c>
      <c r="M46" s="69"/>
      <c r="N46" s="70"/>
      <c r="O46" s="68"/>
      <c r="P46" s="72">
        <v>8.0000000000000002E-3</v>
      </c>
    </row>
    <row r="47" spans="1:16" x14ac:dyDescent="0.25">
      <c r="B47" s="81" t="s">
        <v>47</v>
      </c>
      <c r="D47" s="61"/>
      <c r="E47" s="62"/>
      <c r="K47" s="67">
        <v>51891</v>
      </c>
      <c r="L47" s="68" t="s">
        <v>48</v>
      </c>
      <c r="M47" s="69"/>
      <c r="N47" s="70"/>
      <c r="O47" s="68"/>
      <c r="P47" s="71">
        <v>6.0000000000000001E-3</v>
      </c>
    </row>
    <row r="48" spans="1:16" x14ac:dyDescent="0.25">
      <c r="B48" s="81" t="s">
        <v>49</v>
      </c>
      <c r="D48" s="61"/>
      <c r="E48" s="62"/>
      <c r="K48" s="67">
        <v>51891</v>
      </c>
      <c r="L48" s="68" t="s">
        <v>50</v>
      </c>
      <c r="M48" s="69"/>
      <c r="N48" s="70"/>
      <c r="O48" s="68"/>
      <c r="P48" s="72">
        <v>8.0000000000000002E-3</v>
      </c>
    </row>
    <row r="49" spans="1:17" x14ac:dyDescent="0.25">
      <c r="D49" s="61"/>
      <c r="E49" s="62"/>
      <c r="K49" s="67">
        <v>51891</v>
      </c>
      <c r="L49" s="68" t="s">
        <v>51</v>
      </c>
      <c r="M49" s="69"/>
      <c r="N49" s="70"/>
      <c r="O49" s="68"/>
      <c r="P49" s="71">
        <v>3.0000000000000001E-3</v>
      </c>
    </row>
    <row r="50" spans="1:17" x14ac:dyDescent="0.25">
      <c r="B50" s="81" t="s">
        <v>52</v>
      </c>
      <c r="K50" s="74">
        <v>51891</v>
      </c>
      <c r="L50" s="75" t="s">
        <v>53</v>
      </c>
      <c r="M50" s="76"/>
      <c r="N50" s="77"/>
      <c r="O50" s="75"/>
      <c r="P50" s="78">
        <v>7.0000000000000001E-3</v>
      </c>
    </row>
    <row r="51" spans="1:17" x14ac:dyDescent="0.25">
      <c r="B51" s="81" t="s">
        <v>82</v>
      </c>
    </row>
    <row r="52" spans="1:17" x14ac:dyDescent="0.25">
      <c r="B52" s="81" t="s">
        <v>78</v>
      </c>
      <c r="D52" s="61"/>
      <c r="E52" s="62"/>
      <c r="K52" s="35"/>
    </row>
    <row r="53" spans="1:17" x14ac:dyDescent="0.25">
      <c r="A53" s="79"/>
      <c r="B53" s="81" t="s">
        <v>62</v>
      </c>
      <c r="D53" s="61"/>
      <c r="E53" s="62"/>
      <c r="K53" s="35"/>
    </row>
    <row r="54" spans="1:17" x14ac:dyDescent="0.25">
      <c r="A54" s="79"/>
      <c r="B54" s="81"/>
      <c r="D54" s="61"/>
      <c r="E54" s="62"/>
      <c r="K54" s="35"/>
    </row>
    <row r="55" spans="1:17" x14ac:dyDescent="0.25">
      <c r="A55" s="79" t="s">
        <v>54</v>
      </c>
      <c r="B55" s="81" t="s">
        <v>73</v>
      </c>
      <c r="D55" s="61"/>
      <c r="E55" s="62"/>
      <c r="K55" s="35"/>
    </row>
    <row r="56" spans="1:17" x14ac:dyDescent="0.25">
      <c r="B56" s="81" t="s">
        <v>55</v>
      </c>
      <c r="D56" s="61"/>
      <c r="E56" s="62"/>
      <c r="K56" s="35"/>
      <c r="L56" s="80"/>
      <c r="M56" s="80"/>
      <c r="N56" s="80"/>
      <c r="O56" s="80"/>
      <c r="P56" s="80"/>
      <c r="Q56" s="80"/>
    </row>
    <row r="57" spans="1:17" x14ac:dyDescent="0.25">
      <c r="B57" s="81" t="s">
        <v>56</v>
      </c>
      <c r="K57" s="35"/>
      <c r="L57" s="80"/>
      <c r="M57" s="80"/>
      <c r="N57" s="80"/>
      <c r="O57" s="80"/>
      <c r="P57" s="80"/>
      <c r="Q57" s="80"/>
    </row>
    <row r="58" spans="1:17" s="87" customFormat="1" ht="12.75" x14ac:dyDescent="0.2">
      <c r="A58" s="86"/>
      <c r="B58" s="92"/>
      <c r="K58" s="35"/>
    </row>
    <row r="59" spans="1:17" x14ac:dyDescent="0.25">
      <c r="B59" s="81" t="s">
        <v>57</v>
      </c>
      <c r="K59" s="80"/>
    </row>
    <row r="60" spans="1:17" x14ac:dyDescent="0.25">
      <c r="B60" s="81" t="s">
        <v>72</v>
      </c>
      <c r="K60" s="87"/>
    </row>
    <row r="61" spans="1:17" s="87" customFormat="1" x14ac:dyDescent="0.25">
      <c r="A61" s="86"/>
      <c r="B61" s="92"/>
      <c r="K61"/>
    </row>
    <row r="62" spans="1:17" x14ac:dyDescent="0.25">
      <c r="B62" s="81" t="s">
        <v>58</v>
      </c>
    </row>
  </sheetData>
  <sheetProtection algorithmName="SHA-512" hashValue="lI5tWVw8+XyxG5WxjTznMVPe7/Qj0GoaAFqmRi46TJnrMMpAPoiolS6XOAMEayF6tYzSatsg38+GFhWuahsibA==" saltValue="ZNZ5/fVflKQHKQRAZyFaHA==" spinCount="100000" sheet="1" selectLockedCells="1"/>
  <mergeCells count="3">
    <mergeCell ref="E8:I8"/>
    <mergeCell ref="J18:N18"/>
    <mergeCell ref="E28:I28"/>
  </mergeCells>
  <printOptions horizontalCentered="1"/>
  <pageMargins left="0" right="0" top="0.25" bottom="0.2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Employee</vt:lpstr>
      <vt:lpstr>Increase on Existing Employee</vt:lpstr>
    </vt:vector>
  </TitlesOfParts>
  <Company>North Carolina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SWRIGHT</dc:creator>
  <cp:lastModifiedBy>Mandy Blackmon</cp:lastModifiedBy>
  <cp:lastPrinted>2022-11-28T16:24:33Z</cp:lastPrinted>
  <dcterms:created xsi:type="dcterms:W3CDTF">2017-06-30T16:50:57Z</dcterms:created>
  <dcterms:modified xsi:type="dcterms:W3CDTF">2024-01-12T17:00:16Z</dcterms:modified>
</cp:coreProperties>
</file>