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5320" windowHeight="14700" activeTab="0"/>
  </bookViews>
  <sheets>
    <sheet name="Summary" sheetId="1" r:id="rId1"/>
  </sheets>
  <definedNames>
    <definedName name="_xlnm.Print_Area" localSheetId="0">'Summary'!$A$1:$M$67</definedName>
    <definedName name="_xlnm.Print_Titles" localSheetId="0">'Summary'!$1:$4</definedName>
  </definedNames>
  <calcPr fullCalcOnLoad="1"/>
</workbook>
</file>

<file path=xl/sharedStrings.xml><?xml version="1.0" encoding="utf-8"?>
<sst xmlns="http://schemas.openxmlformats.org/spreadsheetml/2006/main" count="67" uniqueCount="57">
  <si>
    <t>Other</t>
  </si>
  <si>
    <t>Description</t>
  </si>
  <si>
    <t>2013-14</t>
  </si>
  <si>
    <t>2014-15</t>
  </si>
  <si>
    <t>Continuation Budget Adjustments:</t>
  </si>
  <si>
    <t>Building Reserves</t>
  </si>
  <si>
    <t>Subtotal Continuation Budget Adjustments</t>
  </si>
  <si>
    <t>FY 2012-13 Authorized Budget</t>
  </si>
  <si>
    <t>Enrollment</t>
  </si>
  <si>
    <t>Strategic Plan Recommendations</t>
  </si>
  <si>
    <t>Administrative and Operational Savings ($10.0); ($15.0)</t>
  </si>
  <si>
    <t>Instructional Efficiencies ($15.8); ($21.1)</t>
  </si>
  <si>
    <t>Program Reviews ($0.0); ($1.9)</t>
  </si>
  <si>
    <t>Eliminate Building Reserve for McNair Building at NC A&amp;T</t>
  </si>
  <si>
    <t>Financial Aid Offset from Community College Grant Funds</t>
  </si>
  <si>
    <t>Recommended Expansion:</t>
  </si>
  <si>
    <t>Subtotal General Fund Appropriation Reductions</t>
  </si>
  <si>
    <t>Management Flexibility Reduction (recurring portion)</t>
  </si>
  <si>
    <t>Management Flexibility Reduction (nonrecurring portion)</t>
  </si>
  <si>
    <t>Recommended General Fund Appropriation</t>
  </si>
  <si>
    <t>Repeal Resident Tuition for Nonresident Students</t>
  </si>
  <si>
    <t>Subtotal</t>
  </si>
  <si>
    <t>% Change from FY 2012-13 Budget</t>
  </si>
  <si>
    <t>6% at All Other Campuses</t>
  </si>
  <si>
    <t xml:space="preserve">Strategic Plan Recommendations </t>
  </si>
  <si>
    <t xml:space="preserve">Subtotal </t>
  </si>
  <si>
    <t>Non-Tuition Related Items</t>
  </si>
  <si>
    <t>General Fund Appropriation Reduction Recommendations:</t>
  </si>
  <si>
    <t xml:space="preserve">Reduce Utility Budget to Reflect Actual Expenditures </t>
  </si>
  <si>
    <t>Net General Fund Appropriation Change from FY 2012-13 Budget</t>
  </si>
  <si>
    <t>Net General Fund Appropriation % Change from FY 2012-13 Budget</t>
  </si>
  <si>
    <t>Net General Fund Spending Change from FY 2012-13 Budget (control tuition)</t>
  </si>
  <si>
    <t>Net General Fund % Change from FY 2012-13 Budget (control tuition)</t>
  </si>
  <si>
    <t xml:space="preserve">Non-Resident Students Tuition (budgeted recurring) </t>
  </si>
  <si>
    <t>Non-Resident Students Tuition (budgeted nonrecurring)</t>
  </si>
  <si>
    <t>Additional Tuition Increases that Offset State Appropriations</t>
  </si>
  <si>
    <t>12.3% at UNCCH, NCSU, NC A&amp;T, UNCW, UNCC, UNCSA</t>
  </si>
  <si>
    <t>Governor's</t>
  </si>
  <si>
    <t>Subtotal Expansion Recommendations</t>
  </si>
  <si>
    <t>WCU Engineering Degree Program at Biltmore Park</t>
  </si>
  <si>
    <t>Optional Retirement Program Forfeitures</t>
  </si>
  <si>
    <t>National Board Certification Loan Program</t>
  </si>
  <si>
    <t>Tuition Grant for NCSSM Graduates</t>
  </si>
  <si>
    <t>NC Center for Vaccine Innovation</t>
  </si>
  <si>
    <t>UNC Need-Based Grant Fund Shift ($27 million in FY 2013-14)</t>
  </si>
  <si>
    <t>Institute for Regenerative Medicine ($7 million transfer to Wake Forest)</t>
  </si>
  <si>
    <t>Board of Governors</t>
  </si>
  <si>
    <t>Incentivize Savings Practices "Carry Forward Reform" ($0.0); ($7.8)</t>
  </si>
  <si>
    <t>Optional Retirement Plan Contribution Rate Increase</t>
  </si>
  <si>
    <t>Security</t>
  </si>
  <si>
    <t>Campuses Specializing in Arts and Sciences</t>
  </si>
  <si>
    <t xml:space="preserve">Senate </t>
  </si>
  <si>
    <t>House</t>
  </si>
  <si>
    <t>Eliminate UNC Healthcare Appropriation</t>
  </si>
  <si>
    <t>NC Guaranteed Admission Program (NC GAP) Enrollment Savings</t>
  </si>
  <si>
    <t xml:space="preserve">Need-Based Grant Forward Funding Reserve </t>
  </si>
  <si>
    <t>Side-by-Side Budget Comparison for UNC System -- June 13,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</si>
</sst>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37" fontId="5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37" fontId="40" fillId="0" borderId="0" xfId="0" applyNumberFormat="1" applyFont="1" applyFill="1" applyAlignment="1">
      <alignment/>
    </xf>
    <xf numFmtId="0" fontId="41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37" fontId="40" fillId="0" borderId="0" xfId="0" applyNumberFormat="1" applyFont="1" applyFill="1" applyBorder="1" applyAlignment="1">
      <alignment/>
    </xf>
    <xf numFmtId="37" fontId="40" fillId="0" borderId="11" xfId="0" applyNumberFormat="1" applyFont="1" applyFill="1" applyBorder="1" applyAlignment="1">
      <alignment/>
    </xf>
    <xf numFmtId="37" fontId="3" fillId="0" borderId="11" xfId="0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left" indent="2"/>
    </xf>
    <xf numFmtId="0" fontId="40" fillId="0" borderId="0" xfId="0" applyFont="1" applyFill="1" applyBorder="1" applyAlignment="1">
      <alignment horizontal="left"/>
    </xf>
    <xf numFmtId="164" fontId="40" fillId="0" borderId="0" xfId="0" applyNumberFormat="1" applyFont="1" applyFill="1" applyAlignment="1">
      <alignment/>
    </xf>
    <xf numFmtId="0" fontId="40" fillId="0" borderId="12" xfId="0" applyFont="1" applyFill="1" applyBorder="1" applyAlignment="1">
      <alignment/>
    </xf>
    <xf numFmtId="37" fontId="40" fillId="0" borderId="12" xfId="0" applyNumberFormat="1" applyFont="1" applyFill="1" applyBorder="1" applyAlignment="1">
      <alignment/>
    </xf>
    <xf numFmtId="164" fontId="40" fillId="0" borderId="12" xfId="0" applyNumberFormat="1" applyFont="1" applyFill="1" applyBorder="1" applyAlignment="1">
      <alignment/>
    </xf>
    <xf numFmtId="0" fontId="40" fillId="0" borderId="12" xfId="0" applyFont="1" applyFill="1" applyBorder="1" applyAlignment="1">
      <alignment horizontal="left" indent="2"/>
    </xf>
    <xf numFmtId="164" fontId="40" fillId="0" borderId="12" xfId="57" applyNumberFormat="1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164" fontId="40" fillId="0" borderId="0" xfId="0" applyNumberFormat="1" applyFont="1" applyFill="1" applyBorder="1" applyAlignment="1">
      <alignment/>
    </xf>
    <xf numFmtId="0" fontId="43" fillId="0" borderId="0" xfId="0" applyFont="1" applyFill="1" applyAlignment="1">
      <alignment horizontal="center"/>
    </xf>
    <xf numFmtId="0" fontId="40" fillId="33" borderId="0" xfId="0" applyFont="1" applyFill="1" applyAlignment="1">
      <alignment/>
    </xf>
    <xf numFmtId="0" fontId="40" fillId="33" borderId="10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37" fontId="40" fillId="33" borderId="0" xfId="0" applyNumberFormat="1" applyFont="1" applyFill="1" applyAlignment="1">
      <alignment/>
    </xf>
    <xf numFmtId="43" fontId="40" fillId="0" borderId="0" xfId="42" applyFont="1" applyFill="1" applyAlignment="1">
      <alignment/>
    </xf>
    <xf numFmtId="43" fontId="40" fillId="0" borderId="11" xfId="42" applyFont="1" applyFill="1" applyBorder="1" applyAlignment="1">
      <alignment/>
    </xf>
    <xf numFmtId="43" fontId="40" fillId="0" borderId="0" xfId="42" applyFont="1" applyFill="1" applyBorder="1" applyAlignment="1">
      <alignment/>
    </xf>
    <xf numFmtId="37" fontId="40" fillId="0" borderId="0" xfId="44" applyNumberFormat="1" applyFont="1" applyFill="1" applyAlignment="1">
      <alignment/>
    </xf>
    <xf numFmtId="37" fontId="40" fillId="0" borderId="0" xfId="42" applyNumberFormat="1" applyFont="1" applyFill="1" applyAlignment="1">
      <alignment/>
    </xf>
    <xf numFmtId="0" fontId="43" fillId="0" borderId="0" xfId="0" applyFont="1" applyFill="1" applyAlignment="1">
      <alignment horizontal="center"/>
    </xf>
    <xf numFmtId="0" fontId="2" fillId="33" borderId="10" xfId="0" applyNumberFormat="1" applyFont="1" applyFill="1" applyBorder="1" applyAlignment="1">
      <alignment horizontal="left"/>
    </xf>
    <xf numFmtId="0" fontId="4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40" fillId="33" borderId="12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0" fillId="33" borderId="0" xfId="0" applyFont="1" applyFill="1" applyBorder="1" applyAlignment="1">
      <alignment horizontal="left" indent="2"/>
    </xf>
    <xf numFmtId="0" fontId="40" fillId="33" borderId="0" xfId="0" applyFont="1" applyFill="1" applyBorder="1" applyAlignment="1">
      <alignment horizontal="left"/>
    </xf>
    <xf numFmtId="0" fontId="42" fillId="33" borderId="0" xfId="0" applyFont="1" applyFill="1" applyAlignment="1">
      <alignment/>
    </xf>
    <xf numFmtId="0" fontId="40" fillId="33" borderId="12" xfId="0" applyFont="1" applyFill="1" applyBorder="1" applyAlignment="1">
      <alignment horizontal="left" indent="2"/>
    </xf>
    <xf numFmtId="0" fontId="40" fillId="0" borderId="0" xfId="0" applyFont="1" applyFill="1" applyAlignment="1">
      <alignment horizontal="center"/>
    </xf>
    <xf numFmtId="37" fontId="40" fillId="0" borderId="0" xfId="42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.421875" style="5" customWidth="1"/>
    <col min="2" max="2" width="59.28125" style="4" customWidth="1"/>
    <col min="3" max="4" width="12.8515625" style="4" bestFit="1" customWidth="1"/>
    <col min="5" max="5" width="1.421875" style="4" customWidth="1"/>
    <col min="6" max="6" width="13.140625" style="4" customWidth="1"/>
    <col min="7" max="7" width="12.8515625" style="4" customWidth="1"/>
    <col min="8" max="8" width="1.421875" style="4" customWidth="1"/>
    <col min="9" max="10" width="12.8515625" style="4" bestFit="1" customWidth="1"/>
    <col min="11" max="11" width="1.421875" style="4" customWidth="1"/>
    <col min="12" max="13" width="12.8515625" style="4" bestFit="1" customWidth="1"/>
    <col min="14" max="16384" width="9.140625" style="4" customWidth="1"/>
  </cols>
  <sheetData>
    <row r="1" spans="1:13" ht="15.75">
      <c r="A1" s="54" t="s">
        <v>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0" ht="12.75" customHeight="1">
      <c r="A2" s="27"/>
      <c r="B2" s="27"/>
      <c r="C2" s="38"/>
      <c r="D2" s="38"/>
      <c r="E2" s="38"/>
      <c r="F2" s="27"/>
      <c r="G2" s="27"/>
      <c r="H2" s="27"/>
      <c r="I2" s="27"/>
      <c r="J2" s="27"/>
    </row>
    <row r="3" spans="3:13" ht="12.75">
      <c r="C3" s="52" t="s">
        <v>46</v>
      </c>
      <c r="D3" s="52"/>
      <c r="E3" s="28"/>
      <c r="F3" s="52" t="s">
        <v>37</v>
      </c>
      <c r="G3" s="52"/>
      <c r="H3" s="28"/>
      <c r="I3" s="53" t="s">
        <v>51</v>
      </c>
      <c r="J3" s="53"/>
      <c r="K3" s="28"/>
      <c r="L3" s="53" t="s">
        <v>52</v>
      </c>
      <c r="M3" s="53"/>
    </row>
    <row r="4" spans="1:13" ht="13.5" thickBot="1">
      <c r="A4" s="6"/>
      <c r="B4" s="7" t="s">
        <v>1</v>
      </c>
      <c r="C4" s="6" t="s">
        <v>2</v>
      </c>
      <c r="D4" s="6" t="s">
        <v>3</v>
      </c>
      <c r="E4" s="39"/>
      <c r="F4" s="6" t="s">
        <v>2</v>
      </c>
      <c r="G4" s="6" t="s">
        <v>3</v>
      </c>
      <c r="H4" s="29"/>
      <c r="I4" s="6" t="s">
        <v>2</v>
      </c>
      <c r="J4" s="6" t="s">
        <v>3</v>
      </c>
      <c r="K4" s="29"/>
      <c r="L4" s="6" t="s">
        <v>2</v>
      </c>
      <c r="M4" s="6" t="s">
        <v>3</v>
      </c>
    </row>
    <row r="5" spans="1:13" ht="12.75">
      <c r="A5" s="5">
        <v>1</v>
      </c>
      <c r="B5" s="8" t="s">
        <v>7</v>
      </c>
      <c r="C5" s="1">
        <v>2577000000</v>
      </c>
      <c r="D5" s="1">
        <v>2577000000</v>
      </c>
      <c r="E5" s="40"/>
      <c r="F5" s="1">
        <v>2577000000</v>
      </c>
      <c r="G5" s="1">
        <v>2577000000</v>
      </c>
      <c r="H5" s="28"/>
      <c r="I5" s="1">
        <v>2577000000</v>
      </c>
      <c r="J5" s="1">
        <v>2577000000</v>
      </c>
      <c r="K5" s="28"/>
      <c r="L5" s="1">
        <v>2577000000</v>
      </c>
      <c r="M5" s="1">
        <v>2577000000</v>
      </c>
    </row>
    <row r="6" spans="1:13" ht="12.75">
      <c r="A6" s="5">
        <v>2</v>
      </c>
      <c r="B6" s="8"/>
      <c r="C6" s="1"/>
      <c r="D6" s="1"/>
      <c r="E6" s="40"/>
      <c r="F6" s="1"/>
      <c r="G6" s="1"/>
      <c r="H6" s="28"/>
      <c r="I6" s="1"/>
      <c r="J6" s="1"/>
      <c r="K6" s="28"/>
      <c r="L6" s="1"/>
      <c r="M6" s="1"/>
    </row>
    <row r="7" spans="1:13" ht="12.75">
      <c r="A7" s="5">
        <v>3</v>
      </c>
      <c r="B7" s="9" t="s">
        <v>4</v>
      </c>
      <c r="C7" s="2"/>
      <c r="D7" s="2"/>
      <c r="E7" s="41"/>
      <c r="F7" s="2"/>
      <c r="G7" s="2"/>
      <c r="H7" s="28"/>
      <c r="I7" s="2"/>
      <c r="J7" s="2"/>
      <c r="K7" s="28"/>
      <c r="L7" s="2"/>
      <c r="M7" s="2"/>
    </row>
    <row r="8" spans="1:13" ht="12.75">
      <c r="A8" s="50">
        <v>4</v>
      </c>
      <c r="B8" s="3" t="s">
        <v>8</v>
      </c>
      <c r="C8" s="2">
        <v>29100000</v>
      </c>
      <c r="D8" s="2">
        <v>55800000</v>
      </c>
      <c r="E8" s="42"/>
      <c r="F8" s="2">
        <v>29100000</v>
      </c>
      <c r="G8" s="2">
        <v>55800000</v>
      </c>
      <c r="H8" s="28"/>
      <c r="I8" s="2">
        <v>29100000</v>
      </c>
      <c r="J8" s="2">
        <v>55800000</v>
      </c>
      <c r="K8" s="28"/>
      <c r="L8" s="2">
        <v>29100000</v>
      </c>
      <c r="M8" s="2">
        <v>55800000</v>
      </c>
    </row>
    <row r="9" spans="1:13" ht="12.75">
      <c r="A9" s="50">
        <v>5</v>
      </c>
      <c r="B9" s="3" t="s">
        <v>5</v>
      </c>
      <c r="C9" s="2">
        <v>15500000</v>
      </c>
      <c r="D9" s="2">
        <v>17200000</v>
      </c>
      <c r="E9" s="42"/>
      <c r="F9" s="2">
        <v>15500000</v>
      </c>
      <c r="G9" s="2">
        <v>17200000</v>
      </c>
      <c r="H9" s="28"/>
      <c r="I9" s="2">
        <v>15500000</v>
      </c>
      <c r="J9" s="2">
        <v>17200000</v>
      </c>
      <c r="K9" s="28"/>
      <c r="L9" s="2">
        <v>15500000</v>
      </c>
      <c r="M9" s="2">
        <v>17200000</v>
      </c>
    </row>
    <row r="10" spans="1:13" ht="12.75">
      <c r="A10" s="50">
        <v>6</v>
      </c>
      <c r="B10" s="3" t="s">
        <v>0</v>
      </c>
      <c r="C10" s="15">
        <v>5800000</v>
      </c>
      <c r="D10" s="15">
        <v>5800000</v>
      </c>
      <c r="E10" s="42"/>
      <c r="F10" s="15">
        <v>5800000</v>
      </c>
      <c r="G10" s="15">
        <v>5800000</v>
      </c>
      <c r="H10" s="28"/>
      <c r="I10" s="15">
        <v>5800000</v>
      </c>
      <c r="J10" s="15">
        <v>5800000</v>
      </c>
      <c r="K10" s="28"/>
      <c r="L10" s="15">
        <v>5800000</v>
      </c>
      <c r="M10" s="15">
        <v>5800000</v>
      </c>
    </row>
    <row r="11" spans="1:13" ht="12.75">
      <c r="A11" s="50">
        <v>7</v>
      </c>
      <c r="B11" s="4" t="s">
        <v>6</v>
      </c>
      <c r="C11" s="10">
        <f>SUM(C8:C10)</f>
        <v>50400000</v>
      </c>
      <c r="D11" s="10">
        <f>SUM(D8:D10)</f>
        <v>78800000</v>
      </c>
      <c r="E11" s="28"/>
      <c r="F11" s="10">
        <f>SUM(F8:F10)</f>
        <v>50400000</v>
      </c>
      <c r="G11" s="10">
        <f>SUM(G8:G10)</f>
        <v>78800000</v>
      </c>
      <c r="H11" s="28"/>
      <c r="I11" s="10">
        <f>SUM(I8:I10)</f>
        <v>50400000</v>
      </c>
      <c r="J11" s="10">
        <f>SUM(J8:J10)</f>
        <v>78800000</v>
      </c>
      <c r="K11" s="28"/>
      <c r="L11" s="10">
        <f>SUM(L8:L10)</f>
        <v>50400000</v>
      </c>
      <c r="M11" s="10">
        <f>SUM(M8:M10)</f>
        <v>78800000</v>
      </c>
    </row>
    <row r="12" spans="1:13" ht="12.75">
      <c r="A12" s="50">
        <v>8</v>
      </c>
      <c r="B12" s="4" t="s">
        <v>22</v>
      </c>
      <c r="C12" s="18">
        <f>C11/C5</f>
        <v>0.019557625145518044</v>
      </c>
      <c r="D12" s="18">
        <f>D11/D5</f>
        <v>0.030578191695770276</v>
      </c>
      <c r="E12" s="28"/>
      <c r="F12" s="18">
        <f>F11/F5</f>
        <v>0.019557625145518044</v>
      </c>
      <c r="G12" s="18">
        <f>G11/G5</f>
        <v>0.030578191695770276</v>
      </c>
      <c r="H12" s="28"/>
      <c r="I12" s="18">
        <f>I11/I5</f>
        <v>0.019557625145518044</v>
      </c>
      <c r="J12" s="18">
        <f>J11/J5</f>
        <v>0.030578191695770276</v>
      </c>
      <c r="K12" s="28"/>
      <c r="L12" s="18">
        <f>L11/L5</f>
        <v>0.019557625145518044</v>
      </c>
      <c r="M12" s="18">
        <f>M11/M5</f>
        <v>0.030578191695770276</v>
      </c>
    </row>
    <row r="13" spans="1:13" ht="13.5" thickBot="1">
      <c r="A13" s="50">
        <v>9</v>
      </c>
      <c r="B13" s="19"/>
      <c r="C13" s="20"/>
      <c r="D13" s="20"/>
      <c r="E13" s="43"/>
      <c r="F13" s="20"/>
      <c r="G13" s="20"/>
      <c r="H13" s="28"/>
      <c r="I13" s="20"/>
      <c r="J13" s="20"/>
      <c r="K13" s="28"/>
      <c r="L13" s="20"/>
      <c r="M13" s="20"/>
    </row>
    <row r="14" spans="1:13" ht="12.75">
      <c r="A14" s="50">
        <v>10</v>
      </c>
      <c r="B14" s="11" t="s">
        <v>27</v>
      </c>
      <c r="C14" s="10"/>
      <c r="D14" s="10"/>
      <c r="E14" s="44"/>
      <c r="F14" s="10"/>
      <c r="G14" s="10"/>
      <c r="H14" s="28"/>
      <c r="I14" s="10"/>
      <c r="J14" s="10"/>
      <c r="K14" s="28"/>
      <c r="L14" s="10"/>
      <c r="M14" s="10"/>
    </row>
    <row r="15" spans="1:13" ht="12.75">
      <c r="A15" s="50">
        <v>11</v>
      </c>
      <c r="B15" s="11"/>
      <c r="C15" s="10"/>
      <c r="D15" s="10"/>
      <c r="E15" s="44"/>
      <c r="F15" s="10"/>
      <c r="G15" s="10"/>
      <c r="H15" s="28"/>
      <c r="I15" s="10"/>
      <c r="J15" s="10"/>
      <c r="K15" s="28"/>
      <c r="L15" s="10"/>
      <c r="M15" s="10"/>
    </row>
    <row r="16" spans="1:13" ht="12.75">
      <c r="A16" s="50">
        <v>12</v>
      </c>
      <c r="B16" s="25" t="s">
        <v>26</v>
      </c>
      <c r="C16" s="10"/>
      <c r="D16" s="10"/>
      <c r="E16" s="45"/>
      <c r="F16" s="10"/>
      <c r="G16" s="10"/>
      <c r="H16" s="28"/>
      <c r="I16" s="10"/>
      <c r="J16" s="10"/>
      <c r="K16" s="28"/>
      <c r="L16" s="10"/>
      <c r="M16" s="10"/>
    </row>
    <row r="17" spans="1:13" ht="12.75">
      <c r="A17" s="50">
        <v>13</v>
      </c>
      <c r="B17" s="12" t="s">
        <v>9</v>
      </c>
      <c r="C17" s="10">
        <v>-25800000</v>
      </c>
      <c r="D17" s="10">
        <v>-45800000</v>
      </c>
      <c r="E17" s="30"/>
      <c r="F17" s="10">
        <v>-25800000</v>
      </c>
      <c r="G17" s="10">
        <v>-38000000</v>
      </c>
      <c r="H17" s="28"/>
      <c r="I17" s="10">
        <v>-25800000</v>
      </c>
      <c r="J17" s="10">
        <v>-38000000</v>
      </c>
      <c r="K17" s="28"/>
      <c r="L17" s="10">
        <v>-25800000</v>
      </c>
      <c r="M17" s="10">
        <v>-38000000</v>
      </c>
    </row>
    <row r="18" spans="1:13" ht="12.75">
      <c r="A18" s="50">
        <v>14</v>
      </c>
      <c r="B18" s="16" t="s">
        <v>10</v>
      </c>
      <c r="C18" s="13"/>
      <c r="D18" s="13"/>
      <c r="E18" s="46"/>
      <c r="F18" s="13"/>
      <c r="G18" s="13"/>
      <c r="H18" s="28"/>
      <c r="I18" s="13"/>
      <c r="J18" s="13"/>
      <c r="K18" s="28"/>
      <c r="L18" s="13"/>
      <c r="M18" s="13"/>
    </row>
    <row r="19" spans="1:13" ht="12.75">
      <c r="A19" s="50">
        <v>15</v>
      </c>
      <c r="B19" s="16" t="s">
        <v>11</v>
      </c>
      <c r="C19" s="13"/>
      <c r="D19" s="13"/>
      <c r="E19" s="46"/>
      <c r="F19" s="13"/>
      <c r="G19" s="13"/>
      <c r="H19" s="28"/>
      <c r="I19" s="13"/>
      <c r="J19" s="13"/>
      <c r="K19" s="28"/>
      <c r="L19" s="13"/>
      <c r="M19" s="13"/>
    </row>
    <row r="20" spans="1:13" ht="12.75">
      <c r="A20" s="50">
        <v>16</v>
      </c>
      <c r="B20" s="16" t="s">
        <v>12</v>
      </c>
      <c r="C20" s="13"/>
      <c r="D20" s="13"/>
      <c r="E20" s="46"/>
      <c r="F20" s="13"/>
      <c r="G20" s="13"/>
      <c r="H20" s="28"/>
      <c r="I20" s="13"/>
      <c r="J20" s="13"/>
      <c r="K20" s="28"/>
      <c r="L20" s="13"/>
      <c r="M20" s="13"/>
    </row>
    <row r="21" spans="1:13" ht="12.75">
      <c r="A21" s="50">
        <v>17</v>
      </c>
      <c r="B21" s="16" t="s">
        <v>47</v>
      </c>
      <c r="C21" s="13"/>
      <c r="D21" s="13"/>
      <c r="E21" s="46"/>
      <c r="F21" s="13"/>
      <c r="G21" s="13"/>
      <c r="H21" s="28"/>
      <c r="I21" s="13"/>
      <c r="J21" s="13"/>
      <c r="K21" s="28"/>
      <c r="L21" s="13"/>
      <c r="M21" s="13"/>
    </row>
    <row r="22" spans="1:13" ht="12.75">
      <c r="A22" s="50">
        <v>18</v>
      </c>
      <c r="B22" s="17" t="s">
        <v>28</v>
      </c>
      <c r="C22" s="13">
        <v>0</v>
      </c>
      <c r="D22" s="13">
        <v>0</v>
      </c>
      <c r="E22" s="47"/>
      <c r="F22" s="13">
        <v>-8088719</v>
      </c>
      <c r="G22" s="13">
        <v>-8088719</v>
      </c>
      <c r="H22" s="28"/>
      <c r="I22" s="13">
        <v>0</v>
      </c>
      <c r="J22" s="13">
        <v>0</v>
      </c>
      <c r="K22" s="28"/>
      <c r="L22" s="13">
        <v>0</v>
      </c>
      <c r="M22" s="13">
        <v>0</v>
      </c>
    </row>
    <row r="23" spans="1:13" ht="12.75">
      <c r="A23" s="50">
        <v>19</v>
      </c>
      <c r="B23" s="17" t="s">
        <v>17</v>
      </c>
      <c r="C23" s="13">
        <v>0</v>
      </c>
      <c r="D23" s="13">
        <v>0</v>
      </c>
      <c r="E23" s="47"/>
      <c r="F23" s="13">
        <f>-45700000+-24200000+3000000</f>
        <v>-66900000</v>
      </c>
      <c r="G23" s="13">
        <f>-58600000+-24200000+3000000</f>
        <v>-79800000</v>
      </c>
      <c r="H23" s="28"/>
      <c r="I23" s="13">
        <v>-47988719</v>
      </c>
      <c r="J23" s="13">
        <v>-75386050</v>
      </c>
      <c r="K23" s="28"/>
      <c r="L23" s="13">
        <v>-54838170</v>
      </c>
      <c r="M23" s="13">
        <v>-54838170</v>
      </c>
    </row>
    <row r="24" spans="1:13" ht="12.75">
      <c r="A24" s="50">
        <v>20</v>
      </c>
      <c r="B24" s="17" t="s">
        <v>18</v>
      </c>
      <c r="C24" s="13">
        <v>0</v>
      </c>
      <c r="D24" s="13">
        <v>0</v>
      </c>
      <c r="E24" s="47"/>
      <c r="F24" s="13">
        <v>-43800000</v>
      </c>
      <c r="G24" s="13">
        <v>-36000000</v>
      </c>
      <c r="H24" s="28"/>
      <c r="I24" s="13">
        <v>0</v>
      </c>
      <c r="J24" s="13">
        <v>0</v>
      </c>
      <c r="K24" s="28"/>
      <c r="L24" s="13">
        <v>-70097586</v>
      </c>
      <c r="M24" s="13">
        <v>-11964100</v>
      </c>
    </row>
    <row r="25" spans="1:13" ht="12.75">
      <c r="A25" s="50">
        <v>21</v>
      </c>
      <c r="B25" s="17" t="s">
        <v>13</v>
      </c>
      <c r="C25" s="13">
        <v>0</v>
      </c>
      <c r="D25" s="13">
        <v>0</v>
      </c>
      <c r="E25" s="47"/>
      <c r="F25" s="13">
        <v>-150185</v>
      </c>
      <c r="G25" s="13">
        <v>-150185</v>
      </c>
      <c r="H25" s="28"/>
      <c r="I25" s="13">
        <v>-150185</v>
      </c>
      <c r="J25" s="13">
        <v>-150185</v>
      </c>
      <c r="K25" s="28"/>
      <c r="L25" s="13">
        <v>-150185</v>
      </c>
      <c r="M25" s="13">
        <v>-150185</v>
      </c>
    </row>
    <row r="26" spans="1:13" ht="12.75">
      <c r="A26" s="50">
        <v>22</v>
      </c>
      <c r="B26" s="17" t="s">
        <v>14</v>
      </c>
      <c r="C26" s="13">
        <v>0</v>
      </c>
      <c r="D26" s="13">
        <v>0</v>
      </c>
      <c r="E26" s="47"/>
      <c r="F26" s="13">
        <v>-1088627</v>
      </c>
      <c r="G26" s="13">
        <v>0</v>
      </c>
      <c r="H26" s="30"/>
      <c r="I26" s="13">
        <v>0</v>
      </c>
      <c r="J26" s="13">
        <v>0</v>
      </c>
      <c r="K26" s="30"/>
      <c r="L26" s="13">
        <v>0</v>
      </c>
      <c r="M26" s="13">
        <v>0</v>
      </c>
    </row>
    <row r="27" spans="1:13" ht="12.75">
      <c r="A27" s="50">
        <v>23</v>
      </c>
      <c r="B27" s="17" t="s">
        <v>40</v>
      </c>
      <c r="C27" s="13">
        <v>0</v>
      </c>
      <c r="D27" s="13">
        <v>0</v>
      </c>
      <c r="E27" s="47"/>
      <c r="F27" s="13">
        <v>0</v>
      </c>
      <c r="G27" s="13">
        <v>0</v>
      </c>
      <c r="H27" s="30"/>
      <c r="I27" s="13">
        <v>-4000000</v>
      </c>
      <c r="J27" s="13">
        <v>-4000000</v>
      </c>
      <c r="K27" s="30"/>
      <c r="L27" s="13">
        <v>-4000000</v>
      </c>
      <c r="M27" s="13">
        <v>-4000000</v>
      </c>
    </row>
    <row r="28" spans="1:13" ht="12.75">
      <c r="A28" s="50">
        <v>24</v>
      </c>
      <c r="B28" s="17" t="s">
        <v>42</v>
      </c>
      <c r="C28" s="13">
        <v>0</v>
      </c>
      <c r="D28" s="13">
        <v>0</v>
      </c>
      <c r="E28" s="47"/>
      <c r="F28" s="13">
        <v>0</v>
      </c>
      <c r="G28" s="13">
        <v>0</v>
      </c>
      <c r="H28" s="30"/>
      <c r="I28" s="13">
        <v>-1248310</v>
      </c>
      <c r="J28" s="13">
        <v>-2469075</v>
      </c>
      <c r="K28" s="30"/>
      <c r="L28" s="13">
        <v>-1248310</v>
      </c>
      <c r="M28" s="13">
        <v>-2469075</v>
      </c>
    </row>
    <row r="29" spans="1:13" ht="12.75">
      <c r="A29" s="50">
        <v>25</v>
      </c>
      <c r="B29" s="17" t="s">
        <v>44</v>
      </c>
      <c r="C29" s="13">
        <v>0</v>
      </c>
      <c r="D29" s="13">
        <v>0</v>
      </c>
      <c r="E29" s="47"/>
      <c r="F29" s="13">
        <v>0</v>
      </c>
      <c r="G29" s="13">
        <v>0</v>
      </c>
      <c r="H29" s="30"/>
      <c r="I29" s="35">
        <v>0</v>
      </c>
      <c r="J29" s="35">
        <v>0</v>
      </c>
      <c r="K29" s="30"/>
      <c r="L29" s="35">
        <v>0</v>
      </c>
      <c r="M29" s="35">
        <v>0</v>
      </c>
    </row>
    <row r="30" spans="1:13" ht="12.75">
      <c r="A30" s="50">
        <v>26</v>
      </c>
      <c r="B30" s="17" t="s">
        <v>53</v>
      </c>
      <c r="C30" s="13">
        <v>0</v>
      </c>
      <c r="D30" s="13">
        <v>0</v>
      </c>
      <c r="E30" s="47"/>
      <c r="F30" s="13">
        <v>0</v>
      </c>
      <c r="G30" s="13">
        <v>0</v>
      </c>
      <c r="H30" s="30"/>
      <c r="I30" s="35">
        <v>0</v>
      </c>
      <c r="J30" s="35">
        <v>0</v>
      </c>
      <c r="K30" s="30"/>
      <c r="L30" s="51">
        <v>-15000000</v>
      </c>
      <c r="M30" s="51">
        <v>-15000000</v>
      </c>
    </row>
    <row r="31" spans="1:13" ht="12.75">
      <c r="A31" s="50">
        <v>27</v>
      </c>
      <c r="B31" s="17" t="s">
        <v>54</v>
      </c>
      <c r="C31" s="13">
        <v>0</v>
      </c>
      <c r="D31" s="13">
        <v>0</v>
      </c>
      <c r="E31" s="47"/>
      <c r="F31" s="13">
        <v>0</v>
      </c>
      <c r="G31" s="13">
        <v>0</v>
      </c>
      <c r="H31" s="30"/>
      <c r="I31" s="51">
        <v>0</v>
      </c>
      <c r="J31" s="51">
        <v>0</v>
      </c>
      <c r="K31" s="30"/>
      <c r="L31" s="51">
        <v>0</v>
      </c>
      <c r="M31" s="51">
        <v>-12605822</v>
      </c>
    </row>
    <row r="32" spans="1:13" ht="12.75">
      <c r="A32" s="50">
        <v>28</v>
      </c>
      <c r="B32" s="17" t="s">
        <v>41</v>
      </c>
      <c r="C32" s="14">
        <v>0</v>
      </c>
      <c r="D32" s="14">
        <v>0</v>
      </c>
      <c r="E32" s="47"/>
      <c r="F32" s="14">
        <v>0</v>
      </c>
      <c r="G32" s="14">
        <v>0</v>
      </c>
      <c r="H32" s="31"/>
      <c r="I32" s="14">
        <v>-3174500</v>
      </c>
      <c r="J32" s="14">
        <v>-3174500</v>
      </c>
      <c r="K32" s="31"/>
      <c r="L32" s="14">
        <v>-3174500</v>
      </c>
      <c r="M32" s="14">
        <v>-3174500</v>
      </c>
    </row>
    <row r="33" spans="1:13" ht="12.75">
      <c r="A33" s="50">
        <v>29</v>
      </c>
      <c r="B33" s="17" t="s">
        <v>25</v>
      </c>
      <c r="C33" s="13">
        <f>SUM(C17:C32)</f>
        <v>-25800000</v>
      </c>
      <c r="D33" s="13">
        <f>SUM(D17:D32)</f>
        <v>-45800000</v>
      </c>
      <c r="E33" s="47"/>
      <c r="F33" s="13">
        <f>SUM(F17:F32)</f>
        <v>-145827531</v>
      </c>
      <c r="G33" s="13">
        <f>SUM(G17:G32)</f>
        <v>-162038904</v>
      </c>
      <c r="H33" s="28"/>
      <c r="I33" s="13">
        <f>SUM(I17:I32)</f>
        <v>-82361714</v>
      </c>
      <c r="J33" s="13">
        <f>SUM(J17:J32)</f>
        <v>-123179810</v>
      </c>
      <c r="K33" s="28"/>
      <c r="L33" s="13">
        <f>SUM(L17:L32)</f>
        <v>-174308751</v>
      </c>
      <c r="M33" s="13">
        <f>SUM(M17:M32)</f>
        <v>-142201852</v>
      </c>
    </row>
    <row r="34" spans="1:13" ht="12.75">
      <c r="A34" s="50">
        <v>30</v>
      </c>
      <c r="B34" s="4" t="s">
        <v>22</v>
      </c>
      <c r="C34" s="26">
        <f>C33/C5</f>
        <v>-0.010011641443538999</v>
      </c>
      <c r="D34" s="26">
        <f>D33/D5</f>
        <v>-0.017772603802871555</v>
      </c>
      <c r="E34" s="28"/>
      <c r="F34" s="26">
        <f>F33/F5</f>
        <v>-0.05658809895227008</v>
      </c>
      <c r="G34" s="26">
        <f>G33/G5</f>
        <v>-0.06287889173457509</v>
      </c>
      <c r="H34" s="28"/>
      <c r="I34" s="26">
        <f>I33/I5</f>
        <v>-0.031960308110205664</v>
      </c>
      <c r="J34" s="26">
        <f>J33/J5</f>
        <v>-0.047799693441986806</v>
      </c>
      <c r="K34" s="28"/>
      <c r="L34" s="26">
        <f>L33/L5</f>
        <v>-0.06764018277066357</v>
      </c>
      <c r="M34" s="26">
        <f>M33/M5</f>
        <v>-0.05518116103996896</v>
      </c>
    </row>
    <row r="35" spans="1:13" ht="12.75">
      <c r="A35" s="50">
        <v>31</v>
      </c>
      <c r="B35" s="17"/>
      <c r="C35" s="13"/>
      <c r="D35" s="13"/>
      <c r="E35" s="47"/>
      <c r="F35" s="13"/>
      <c r="G35" s="13"/>
      <c r="H35" s="28"/>
      <c r="I35" s="13"/>
      <c r="J35" s="13"/>
      <c r="K35" s="28"/>
      <c r="L35" s="13"/>
      <c r="M35" s="13"/>
    </row>
    <row r="36" spans="1:11" ht="12.75">
      <c r="A36" s="50">
        <v>32</v>
      </c>
      <c r="B36" s="24" t="s">
        <v>35</v>
      </c>
      <c r="E36" s="48"/>
      <c r="H36" s="28"/>
      <c r="K36" s="28"/>
    </row>
    <row r="37" spans="1:13" ht="12.75">
      <c r="A37" s="50">
        <v>33</v>
      </c>
      <c r="B37" s="12" t="s">
        <v>33</v>
      </c>
      <c r="C37" s="13">
        <v>0</v>
      </c>
      <c r="D37" s="13">
        <v>0</v>
      </c>
      <c r="E37" s="30"/>
      <c r="F37" s="13">
        <v>-48000000</v>
      </c>
      <c r="G37" s="13">
        <v>-48000000</v>
      </c>
      <c r="H37" s="28"/>
      <c r="I37" s="13">
        <v>0</v>
      </c>
      <c r="J37" s="13">
        <v>0</v>
      </c>
      <c r="K37" s="28"/>
      <c r="L37" s="13">
        <v>0</v>
      </c>
      <c r="M37" s="13">
        <v>-48000000</v>
      </c>
    </row>
    <row r="38" spans="1:13" ht="12.75">
      <c r="A38" s="50">
        <v>34</v>
      </c>
      <c r="B38" s="12" t="s">
        <v>34</v>
      </c>
      <c r="C38" s="13">
        <v>0</v>
      </c>
      <c r="D38" s="13">
        <v>0</v>
      </c>
      <c r="E38" s="30"/>
      <c r="F38" s="13">
        <v>-6100000</v>
      </c>
      <c r="G38" s="13">
        <v>-6100000</v>
      </c>
      <c r="H38" s="28"/>
      <c r="I38" s="13">
        <v>0</v>
      </c>
      <c r="J38" s="13">
        <v>0</v>
      </c>
      <c r="K38" s="28"/>
      <c r="L38" s="13">
        <v>0</v>
      </c>
      <c r="M38" s="13">
        <v>-6100000</v>
      </c>
    </row>
    <row r="39" spans="1:13" ht="12.75">
      <c r="A39" s="50">
        <v>35</v>
      </c>
      <c r="B39" s="16" t="s">
        <v>36</v>
      </c>
      <c r="C39" s="13"/>
      <c r="D39" s="13"/>
      <c r="E39" s="46"/>
      <c r="F39" s="13"/>
      <c r="G39" s="13"/>
      <c r="H39" s="28"/>
      <c r="I39" s="13"/>
      <c r="J39" s="13"/>
      <c r="K39" s="28"/>
      <c r="L39" s="13"/>
      <c r="M39" s="13"/>
    </row>
    <row r="40" spans="1:13" ht="12.75">
      <c r="A40" s="50">
        <v>36</v>
      </c>
      <c r="B40" s="16" t="s">
        <v>23</v>
      </c>
      <c r="C40" s="13"/>
      <c r="D40" s="13"/>
      <c r="E40" s="46"/>
      <c r="F40" s="13"/>
      <c r="G40" s="13"/>
      <c r="H40" s="28"/>
      <c r="I40" s="13"/>
      <c r="J40" s="13"/>
      <c r="K40" s="28"/>
      <c r="L40" s="13"/>
      <c r="M40" s="13"/>
    </row>
    <row r="41" spans="1:13" ht="12.75">
      <c r="A41" s="50">
        <v>37</v>
      </c>
      <c r="B41" s="17" t="s">
        <v>20</v>
      </c>
      <c r="C41" s="14">
        <v>0</v>
      </c>
      <c r="D41" s="14">
        <v>0</v>
      </c>
      <c r="E41" s="47"/>
      <c r="F41" s="14">
        <v>-8580000</v>
      </c>
      <c r="G41" s="14">
        <v>-8775000</v>
      </c>
      <c r="H41" s="28"/>
      <c r="I41" s="14">
        <v>0</v>
      </c>
      <c r="J41" s="14">
        <v>0</v>
      </c>
      <c r="K41" s="28"/>
      <c r="L41" s="14">
        <v>0</v>
      </c>
      <c r="M41" s="14">
        <v>0</v>
      </c>
    </row>
    <row r="42" spans="1:13" ht="12.75">
      <c r="A42" s="50">
        <v>38</v>
      </c>
      <c r="B42" s="4" t="s">
        <v>21</v>
      </c>
      <c r="C42" s="10">
        <f>SUM(C37:C41)</f>
        <v>0</v>
      </c>
      <c r="D42" s="10">
        <f>SUM(D37:D41)</f>
        <v>0</v>
      </c>
      <c r="E42" s="28"/>
      <c r="F42" s="10">
        <f>SUM(F37:F41)</f>
        <v>-62680000</v>
      </c>
      <c r="G42" s="10">
        <f>SUM(G37:G41)</f>
        <v>-62875000</v>
      </c>
      <c r="H42" s="28"/>
      <c r="I42" s="10">
        <f>SUM(I37:I41)</f>
        <v>0</v>
      </c>
      <c r="J42" s="10">
        <f>SUM(J37:J41)</f>
        <v>0</v>
      </c>
      <c r="K42" s="28"/>
      <c r="L42" s="10">
        <f>SUM(L37:L41)</f>
        <v>0</v>
      </c>
      <c r="M42" s="10">
        <f>SUM(M37:M41)</f>
        <v>-54100000</v>
      </c>
    </row>
    <row r="43" spans="1:13" ht="12.75">
      <c r="A43" s="50">
        <v>39</v>
      </c>
      <c r="B43" s="4" t="s">
        <v>22</v>
      </c>
      <c r="C43" s="18">
        <f>C42/C5</f>
        <v>0</v>
      </c>
      <c r="D43" s="18">
        <f>D42/D5</f>
        <v>0</v>
      </c>
      <c r="E43" s="28"/>
      <c r="F43" s="18">
        <f>F42/F5</f>
        <v>-0.024322856034148233</v>
      </c>
      <c r="G43" s="18">
        <f>G42/G5</f>
        <v>-0.024398525417151727</v>
      </c>
      <c r="H43" s="28"/>
      <c r="I43" s="18">
        <f>I42/I5</f>
        <v>0</v>
      </c>
      <c r="J43" s="18">
        <f>J42/J5</f>
        <v>0</v>
      </c>
      <c r="K43" s="28"/>
      <c r="L43" s="18">
        <f>L42/L5</f>
        <v>0</v>
      </c>
      <c r="M43" s="18">
        <f>M42/M5</f>
        <v>-0.020993403181994566</v>
      </c>
    </row>
    <row r="44" spans="1:13" ht="12.75">
      <c r="A44" s="50">
        <v>40</v>
      </c>
      <c r="C44" s="10"/>
      <c r="D44" s="10"/>
      <c r="E44" s="28"/>
      <c r="F44" s="10"/>
      <c r="G44" s="10"/>
      <c r="H44" s="28"/>
      <c r="I44" s="10"/>
      <c r="J44" s="10"/>
      <c r="K44" s="28"/>
      <c r="L44" s="10"/>
      <c r="M44" s="10"/>
    </row>
    <row r="45" spans="1:13" ht="12.75">
      <c r="A45" s="50">
        <v>41</v>
      </c>
      <c r="B45" s="12" t="s">
        <v>16</v>
      </c>
      <c r="C45" s="10">
        <f>C33+C42</f>
        <v>-25800000</v>
      </c>
      <c r="D45" s="10">
        <f>D33+D42</f>
        <v>-45800000</v>
      </c>
      <c r="E45" s="30"/>
      <c r="F45" s="10">
        <f>F33+F42</f>
        <v>-208507531</v>
      </c>
      <c r="G45" s="10">
        <f>G33+G42</f>
        <v>-224913904</v>
      </c>
      <c r="H45" s="28"/>
      <c r="I45" s="10">
        <f>I33+I42</f>
        <v>-82361714</v>
      </c>
      <c r="J45" s="10">
        <f>J33+J42</f>
        <v>-123179810</v>
      </c>
      <c r="K45" s="28"/>
      <c r="L45" s="10">
        <f>L33+L42</f>
        <v>-174308751</v>
      </c>
      <c r="M45" s="10">
        <f>M33+M42</f>
        <v>-196301852</v>
      </c>
    </row>
    <row r="46" spans="1:13" ht="12.75">
      <c r="A46" s="50">
        <v>42</v>
      </c>
      <c r="B46" s="4" t="s">
        <v>22</v>
      </c>
      <c r="C46" s="18">
        <f>C45/C5</f>
        <v>-0.010011641443538999</v>
      </c>
      <c r="D46" s="18">
        <f>D45/D5</f>
        <v>-0.017772603802871555</v>
      </c>
      <c r="E46" s="28"/>
      <c r="F46" s="18">
        <f>F45/F5</f>
        <v>-0.08091095498641832</v>
      </c>
      <c r="G46" s="18">
        <f>G45/G5</f>
        <v>-0.08727741715172681</v>
      </c>
      <c r="H46" s="28"/>
      <c r="I46" s="18">
        <f>I45/I5</f>
        <v>-0.031960308110205664</v>
      </c>
      <c r="J46" s="18">
        <f>J45/J5</f>
        <v>-0.047799693441986806</v>
      </c>
      <c r="K46" s="28"/>
      <c r="L46" s="18">
        <f>L45/L5</f>
        <v>-0.06764018277066357</v>
      </c>
      <c r="M46" s="18">
        <f>M45/M5</f>
        <v>-0.07617456422196352</v>
      </c>
    </row>
    <row r="47" spans="1:13" ht="13.5" thickBot="1">
      <c r="A47" s="50">
        <v>43</v>
      </c>
      <c r="B47" s="19"/>
      <c r="C47" s="21"/>
      <c r="D47" s="21"/>
      <c r="E47" s="43"/>
      <c r="F47" s="21"/>
      <c r="G47" s="21"/>
      <c r="H47" s="28"/>
      <c r="I47" s="21"/>
      <c r="J47" s="21"/>
      <c r="K47" s="28"/>
      <c r="L47" s="21"/>
      <c r="M47" s="21"/>
    </row>
    <row r="48" spans="1:13" ht="12.75">
      <c r="A48" s="50">
        <v>44</v>
      </c>
      <c r="B48" s="11" t="s">
        <v>15</v>
      </c>
      <c r="C48" s="10"/>
      <c r="D48" s="10"/>
      <c r="E48" s="44"/>
      <c r="F48" s="10"/>
      <c r="G48" s="10"/>
      <c r="H48" s="28"/>
      <c r="I48" s="10"/>
      <c r="J48" s="10"/>
      <c r="K48" s="28"/>
      <c r="L48" s="10"/>
      <c r="M48" s="10"/>
    </row>
    <row r="49" spans="1:13" ht="12.75">
      <c r="A49" s="50">
        <v>45</v>
      </c>
      <c r="B49" s="12" t="s">
        <v>24</v>
      </c>
      <c r="C49" s="10">
        <v>73500000</v>
      </c>
      <c r="D49" s="10">
        <v>141000000</v>
      </c>
      <c r="E49" s="30"/>
      <c r="F49" s="10">
        <v>19600000</v>
      </c>
      <c r="G49" s="10">
        <v>43600000</v>
      </c>
      <c r="H49" s="28"/>
      <c r="I49" s="36">
        <v>0</v>
      </c>
      <c r="J49" s="37">
        <v>0</v>
      </c>
      <c r="K49" s="28"/>
      <c r="L49" s="36">
        <v>16800000</v>
      </c>
      <c r="M49" s="37">
        <v>37300000</v>
      </c>
    </row>
    <row r="50" spans="1:13" ht="12.75">
      <c r="A50" s="50">
        <v>46</v>
      </c>
      <c r="B50" s="12" t="s">
        <v>48</v>
      </c>
      <c r="C50" s="10">
        <v>5000000</v>
      </c>
      <c r="D50" s="10">
        <v>10000000</v>
      </c>
      <c r="E50" s="30"/>
      <c r="F50" s="10">
        <v>0</v>
      </c>
      <c r="G50" s="10">
        <v>0</v>
      </c>
      <c r="H50" s="28"/>
      <c r="I50" s="36">
        <v>0</v>
      </c>
      <c r="J50" s="37">
        <v>0</v>
      </c>
      <c r="K50" s="28"/>
      <c r="L50" s="36">
        <v>0</v>
      </c>
      <c r="M50" s="37">
        <v>0</v>
      </c>
    </row>
    <row r="51" spans="1:13" ht="12.75">
      <c r="A51" s="50">
        <v>47</v>
      </c>
      <c r="B51" s="12" t="s">
        <v>49</v>
      </c>
      <c r="C51" s="10">
        <v>500000</v>
      </c>
      <c r="D51" s="10">
        <v>800000</v>
      </c>
      <c r="E51" s="30"/>
      <c r="F51" s="10">
        <v>0</v>
      </c>
      <c r="G51" s="10">
        <v>0</v>
      </c>
      <c r="H51" s="28"/>
      <c r="I51" s="36">
        <v>0</v>
      </c>
      <c r="J51" s="37">
        <v>0</v>
      </c>
      <c r="K51" s="28"/>
      <c r="L51" s="36">
        <v>0</v>
      </c>
      <c r="M51" s="37">
        <v>0</v>
      </c>
    </row>
    <row r="52" spans="1:13" ht="12.75">
      <c r="A52" s="50">
        <v>48</v>
      </c>
      <c r="B52" s="12" t="s">
        <v>50</v>
      </c>
      <c r="C52" s="10">
        <v>1500000</v>
      </c>
      <c r="D52" s="10">
        <v>1500000</v>
      </c>
      <c r="E52" s="30"/>
      <c r="F52" s="10">
        <v>0</v>
      </c>
      <c r="G52" s="10">
        <v>0</v>
      </c>
      <c r="H52" s="28"/>
      <c r="I52" s="36">
        <v>0</v>
      </c>
      <c r="J52" s="37">
        <v>0</v>
      </c>
      <c r="K52" s="28"/>
      <c r="L52" s="36">
        <v>0</v>
      </c>
      <c r="M52" s="37">
        <v>0</v>
      </c>
    </row>
    <row r="53" spans="1:13" ht="12.75">
      <c r="A53" s="50">
        <v>49</v>
      </c>
      <c r="B53" s="12" t="s">
        <v>39</v>
      </c>
      <c r="C53" s="10">
        <v>0</v>
      </c>
      <c r="D53" s="10">
        <v>0</v>
      </c>
      <c r="E53" s="30"/>
      <c r="F53" s="10">
        <v>0</v>
      </c>
      <c r="G53" s="10">
        <v>0</v>
      </c>
      <c r="H53" s="28"/>
      <c r="I53" s="10">
        <v>698962</v>
      </c>
      <c r="J53" s="10">
        <v>719844</v>
      </c>
      <c r="K53" s="28"/>
      <c r="L53" s="10">
        <v>0</v>
      </c>
      <c r="M53" s="10">
        <v>0</v>
      </c>
    </row>
    <row r="54" spans="1:13" ht="12.75">
      <c r="A54" s="50">
        <v>50</v>
      </c>
      <c r="B54" s="12" t="s">
        <v>55</v>
      </c>
      <c r="C54" s="10">
        <v>0</v>
      </c>
      <c r="D54" s="10">
        <v>0</v>
      </c>
      <c r="E54" s="30"/>
      <c r="F54" s="10">
        <v>0</v>
      </c>
      <c r="G54" s="10">
        <v>0</v>
      </c>
      <c r="H54" s="28"/>
      <c r="I54" s="33">
        <v>0</v>
      </c>
      <c r="J54" s="33">
        <v>0</v>
      </c>
      <c r="K54" s="28"/>
      <c r="L54" s="33">
        <v>0</v>
      </c>
      <c r="M54" s="33">
        <v>0</v>
      </c>
    </row>
    <row r="55" spans="1:13" ht="12.75">
      <c r="A55" s="50">
        <v>51</v>
      </c>
      <c r="B55" s="12" t="s">
        <v>43</v>
      </c>
      <c r="C55" s="10">
        <v>0</v>
      </c>
      <c r="D55" s="10">
        <v>0</v>
      </c>
      <c r="E55" s="30"/>
      <c r="F55" s="10">
        <v>0</v>
      </c>
      <c r="G55" s="10">
        <v>0</v>
      </c>
      <c r="H55" s="28"/>
      <c r="I55" s="10">
        <v>2000000</v>
      </c>
      <c r="J55" s="10">
        <v>2000000</v>
      </c>
      <c r="K55" s="28"/>
      <c r="L55" s="10">
        <v>0</v>
      </c>
      <c r="M55" s="10">
        <v>0</v>
      </c>
    </row>
    <row r="56" spans="1:13" ht="12.75">
      <c r="A56" s="50">
        <v>52</v>
      </c>
      <c r="B56" s="12" t="s">
        <v>45</v>
      </c>
      <c r="C56" s="14">
        <v>0</v>
      </c>
      <c r="D56" s="14">
        <v>0</v>
      </c>
      <c r="E56" s="30"/>
      <c r="F56" s="14">
        <v>0</v>
      </c>
      <c r="G56" s="14">
        <v>0</v>
      </c>
      <c r="H56" s="31"/>
      <c r="I56" s="34">
        <v>0</v>
      </c>
      <c r="J56" s="34">
        <v>0</v>
      </c>
      <c r="K56" s="31"/>
      <c r="L56" s="34">
        <v>0</v>
      </c>
      <c r="M56" s="34">
        <v>0</v>
      </c>
    </row>
    <row r="57" spans="1:13" ht="12.75">
      <c r="A57" s="50">
        <v>53</v>
      </c>
      <c r="B57" s="12" t="s">
        <v>38</v>
      </c>
      <c r="C57" s="10">
        <f>SUM(C49:C56)</f>
        <v>80500000</v>
      </c>
      <c r="D57" s="10">
        <f>SUM(D49:D56)</f>
        <v>153300000</v>
      </c>
      <c r="E57" s="30"/>
      <c r="F57" s="10">
        <f>SUM(F49:F56)</f>
        <v>19600000</v>
      </c>
      <c r="G57" s="10">
        <f>SUM(G49:G56)</f>
        <v>43600000</v>
      </c>
      <c r="H57" s="32">
        <f>SUM(H49:H56)</f>
        <v>0</v>
      </c>
      <c r="I57" s="10">
        <f>SUM(I49:I56)</f>
        <v>2698962</v>
      </c>
      <c r="J57" s="10">
        <f>SUM(J49:J56)</f>
        <v>2719844</v>
      </c>
      <c r="K57" s="32">
        <f>SUM(K49:K56)</f>
        <v>0</v>
      </c>
      <c r="L57" s="10">
        <f>SUM(L49:L56)</f>
        <v>16800000</v>
      </c>
      <c r="M57" s="10">
        <f>SUM(M49:M56)</f>
        <v>37300000</v>
      </c>
    </row>
    <row r="58" spans="1:13" ht="12.75">
      <c r="A58" s="50">
        <v>54</v>
      </c>
      <c r="B58" s="4" t="s">
        <v>22</v>
      </c>
      <c r="C58" s="18">
        <f>C57/C5</f>
        <v>0.03123787349631354</v>
      </c>
      <c r="D58" s="18">
        <f>D57/D5</f>
        <v>0.05948777648428405</v>
      </c>
      <c r="E58" s="28"/>
      <c r="F58" s="18">
        <f>F57/F5</f>
        <v>0.007605743112145906</v>
      </c>
      <c r="G58" s="18">
        <f>G57/G5</f>
        <v>0.016918897943344974</v>
      </c>
      <c r="H58" s="28"/>
      <c r="I58" s="18">
        <f>I57/I5</f>
        <v>0.001047327124563446</v>
      </c>
      <c r="J58" s="18">
        <f>J57/J5</f>
        <v>0.001055430345362825</v>
      </c>
      <c r="K58" s="28"/>
      <c r="L58" s="18">
        <f>L57/L5</f>
        <v>0.006519208381839348</v>
      </c>
      <c r="M58" s="18">
        <f>M57/M5</f>
        <v>0.014474194800155219</v>
      </c>
    </row>
    <row r="59" spans="1:13" ht="13.5" thickBot="1">
      <c r="A59" s="50">
        <v>55</v>
      </c>
      <c r="B59" s="22"/>
      <c r="C59" s="20"/>
      <c r="D59" s="20"/>
      <c r="E59" s="49"/>
      <c r="F59" s="20"/>
      <c r="G59" s="20"/>
      <c r="H59" s="28"/>
      <c r="I59" s="20"/>
      <c r="J59" s="20"/>
      <c r="K59" s="28"/>
      <c r="L59" s="20"/>
      <c r="M59" s="20"/>
    </row>
    <row r="60" spans="1:13" ht="12.75">
      <c r="A60" s="50">
        <v>56</v>
      </c>
      <c r="B60" s="12" t="s">
        <v>29</v>
      </c>
      <c r="C60" s="10">
        <f>C11+C45+C57</f>
        <v>105100000</v>
      </c>
      <c r="D60" s="10">
        <f>D11+D45+D57</f>
        <v>186300000</v>
      </c>
      <c r="E60" s="30"/>
      <c r="F60" s="10">
        <f aca="true" t="shared" si="0" ref="F60:M60">F11+F45+F57</f>
        <v>-138507531</v>
      </c>
      <c r="G60" s="10">
        <f t="shared" si="0"/>
        <v>-102513904</v>
      </c>
      <c r="H60" s="32">
        <f t="shared" si="0"/>
        <v>0</v>
      </c>
      <c r="I60" s="10">
        <f t="shared" si="0"/>
        <v>-29262752</v>
      </c>
      <c r="J60" s="10">
        <f t="shared" si="0"/>
        <v>-41659966</v>
      </c>
      <c r="K60" s="32">
        <f t="shared" si="0"/>
        <v>0</v>
      </c>
      <c r="L60" s="10">
        <f t="shared" si="0"/>
        <v>-107108751</v>
      </c>
      <c r="M60" s="10">
        <f t="shared" si="0"/>
        <v>-80201852</v>
      </c>
    </row>
    <row r="61" spans="1:13" ht="12.75">
      <c r="A61" s="50">
        <v>57</v>
      </c>
      <c r="B61" s="12" t="s">
        <v>30</v>
      </c>
      <c r="C61" s="18">
        <f>C60/C5</f>
        <v>0.04078385719829259</v>
      </c>
      <c r="D61" s="18">
        <f>D60/D5</f>
        <v>0.07229336437718277</v>
      </c>
      <c r="E61" s="30"/>
      <c r="F61" s="18">
        <f>F60/F5</f>
        <v>-0.05374758672875436</v>
      </c>
      <c r="G61" s="18">
        <f>G60/G5</f>
        <v>-0.03978032751261156</v>
      </c>
      <c r="H61" s="28"/>
      <c r="I61" s="18">
        <f>I60/I5</f>
        <v>-0.011355355840124176</v>
      </c>
      <c r="J61" s="18">
        <f>J60/J5</f>
        <v>-0.016166071400853705</v>
      </c>
      <c r="K61" s="28"/>
      <c r="L61" s="18">
        <f>L60/L5</f>
        <v>-0.04156334924330617</v>
      </c>
      <c r="M61" s="18">
        <f>M60/M5</f>
        <v>-0.03112217772603803</v>
      </c>
    </row>
    <row r="62" spans="1:13" ht="12.75">
      <c r="A62" s="50">
        <v>58</v>
      </c>
      <c r="B62" s="12"/>
      <c r="C62" s="18"/>
      <c r="D62" s="18"/>
      <c r="E62" s="30"/>
      <c r="F62" s="18"/>
      <c r="G62" s="18"/>
      <c r="H62" s="28"/>
      <c r="I62" s="18"/>
      <c r="J62" s="18"/>
      <c r="K62" s="28"/>
      <c r="L62" s="18"/>
      <c r="M62" s="18"/>
    </row>
    <row r="63" spans="1:13" ht="12.75">
      <c r="A63" s="50">
        <v>59</v>
      </c>
      <c r="B63" s="12" t="s">
        <v>31</v>
      </c>
      <c r="C63" s="10">
        <f>C60+-C42</f>
        <v>105100000</v>
      </c>
      <c r="D63" s="10">
        <f>D60+-D42</f>
        <v>186300000</v>
      </c>
      <c r="E63" s="30"/>
      <c r="F63" s="10">
        <f>F60+-F42</f>
        <v>-75827531</v>
      </c>
      <c r="G63" s="10">
        <f>G60+-G42</f>
        <v>-39638904</v>
      </c>
      <c r="H63" s="28"/>
      <c r="I63" s="10">
        <f>I60+-I42</f>
        <v>-29262752</v>
      </c>
      <c r="J63" s="10">
        <f>J60+-J42</f>
        <v>-41659966</v>
      </c>
      <c r="K63" s="28"/>
      <c r="L63" s="10">
        <f>L60+-L42</f>
        <v>-107108751</v>
      </c>
      <c r="M63" s="10">
        <f>M60+-M42</f>
        <v>-26101852</v>
      </c>
    </row>
    <row r="64" spans="1:13" ht="12.75">
      <c r="A64" s="50">
        <v>60</v>
      </c>
      <c r="B64" s="12" t="s">
        <v>32</v>
      </c>
      <c r="C64" s="18">
        <f>C63/C5</f>
        <v>0.04078385719829259</v>
      </c>
      <c r="D64" s="18">
        <f>D63/D5</f>
        <v>0.07229336437718277</v>
      </c>
      <c r="E64" s="30"/>
      <c r="F64" s="18">
        <f>F63/F5</f>
        <v>-0.029424730694606133</v>
      </c>
      <c r="G64" s="18">
        <f>G63/G5</f>
        <v>-0.015381802095459836</v>
      </c>
      <c r="H64" s="28"/>
      <c r="I64" s="18">
        <f>I63/I5</f>
        <v>-0.011355355840124176</v>
      </c>
      <c r="J64" s="18">
        <f>J63/J5</f>
        <v>-0.016166071400853705</v>
      </c>
      <c r="K64" s="28"/>
      <c r="L64" s="18">
        <f>L63/L5</f>
        <v>-0.04156334924330617</v>
      </c>
      <c r="M64" s="18">
        <f>M63/M5</f>
        <v>-0.010128774544043461</v>
      </c>
    </row>
    <row r="65" spans="1:13" ht="12.75">
      <c r="A65" s="50">
        <v>61</v>
      </c>
      <c r="B65" s="12"/>
      <c r="C65" s="18"/>
      <c r="D65" s="18"/>
      <c r="E65" s="30"/>
      <c r="F65" s="18"/>
      <c r="G65" s="18"/>
      <c r="H65" s="28"/>
      <c r="I65" s="18"/>
      <c r="J65" s="18"/>
      <c r="K65" s="28"/>
      <c r="L65" s="18"/>
      <c r="M65" s="18"/>
    </row>
    <row r="66" spans="1:13" ht="12.75">
      <c r="A66" s="50">
        <v>62</v>
      </c>
      <c r="B66" s="12" t="s">
        <v>19</v>
      </c>
      <c r="C66" s="10">
        <f>C5+C60</f>
        <v>2682100000</v>
      </c>
      <c r="D66" s="10">
        <f>D5+D60</f>
        <v>2763300000</v>
      </c>
      <c r="E66" s="30"/>
      <c r="F66" s="10">
        <f>F5+F60</f>
        <v>2438492469</v>
      </c>
      <c r="G66" s="10">
        <f>G5+G60</f>
        <v>2474486096</v>
      </c>
      <c r="H66" s="28"/>
      <c r="I66" s="10">
        <f>I5+I60</f>
        <v>2547737248</v>
      </c>
      <c r="J66" s="10">
        <f>J5+J60</f>
        <v>2535340034</v>
      </c>
      <c r="K66" s="28"/>
      <c r="L66" s="10">
        <f>L5+L60</f>
        <v>2469891249</v>
      </c>
      <c r="M66" s="10">
        <f>M5+M60</f>
        <v>2496798148</v>
      </c>
    </row>
    <row r="67" spans="1:13" ht="13.5" thickBot="1">
      <c r="A67" s="50">
        <v>63</v>
      </c>
      <c r="B67" s="19"/>
      <c r="C67" s="19"/>
      <c r="D67" s="19"/>
      <c r="E67" s="43"/>
      <c r="F67" s="23"/>
      <c r="G67" s="23"/>
      <c r="H67" s="28"/>
      <c r="I67" s="23"/>
      <c r="J67" s="23"/>
      <c r="K67" s="28"/>
      <c r="L67" s="23"/>
      <c r="M67" s="23"/>
    </row>
  </sheetData>
  <sheetProtection/>
  <mergeCells count="5">
    <mergeCell ref="F3:G3"/>
    <mergeCell ref="I3:J3"/>
    <mergeCell ref="C3:D3"/>
    <mergeCell ref="L3:M3"/>
    <mergeCell ref="A1:M1"/>
  </mergeCells>
  <printOptions gridLines="1" horizontalCentered="1"/>
  <pageMargins left="1" right="1" top="0.8" bottom="0.8" header="0.5" footer="0.5"/>
  <pageSetup horizontalDpi="600" verticalDpi="600" orientation="landscape" paperSize="5" scale="85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North Carolina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 L Knuffman</dc:creator>
  <cp:keywords/>
  <dc:description/>
  <cp:lastModifiedBy>Karl D Wallin</cp:lastModifiedBy>
  <cp:lastPrinted>2013-06-13T16:57:53Z</cp:lastPrinted>
  <dcterms:created xsi:type="dcterms:W3CDTF">2012-08-15T14:19:35Z</dcterms:created>
  <dcterms:modified xsi:type="dcterms:W3CDTF">2013-06-25T17:58:43Z</dcterms:modified>
  <cp:category/>
  <cp:version/>
  <cp:contentType/>
  <cp:contentStatus/>
</cp:coreProperties>
</file>